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betta/Desktop/MANUSCRIPTS/2) PAPER HEAT STRESS/to submit to Global change biology/raw data GCB/"/>
    </mc:Choice>
  </mc:AlternateContent>
  <xr:revisionPtr revIDLastSave="0" documentId="13_ncr:1_{4D625539-462F-8845-8869-4A7078A34EEF}" xr6:coauthVersionLast="47" xr6:coauthVersionMax="47" xr10:uidLastSave="{00000000-0000-0000-0000-000000000000}"/>
  <bookViews>
    <workbookView xWindow="-38400" yWindow="-3100" windowWidth="38400" windowHeight="21100" xr2:uid="{00000000-000D-0000-FFFF-FFFF00000000}"/>
  </bookViews>
  <sheets>
    <sheet name="pulito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" i="8" l="1"/>
  <c r="I18" i="8"/>
  <c r="I15" i="8"/>
  <c r="H67" i="8" l="1"/>
  <c r="H66" i="8"/>
  <c r="I66" i="8" s="1"/>
  <c r="H65" i="8"/>
  <c r="H64" i="8"/>
  <c r="I64" i="8" s="1"/>
  <c r="H63" i="8"/>
  <c r="H62" i="8"/>
  <c r="H61" i="8"/>
  <c r="H60" i="8"/>
  <c r="I60" i="8" s="1"/>
  <c r="H59" i="8"/>
  <c r="H58" i="8"/>
  <c r="I58" i="8" s="1"/>
  <c r="J58" i="8" s="1"/>
  <c r="M53" i="8" s="1"/>
  <c r="O53" i="8" s="1"/>
  <c r="H57" i="8"/>
  <c r="H56" i="8"/>
  <c r="I56" i="8" s="1"/>
  <c r="J56" i="8" s="1"/>
  <c r="M51" i="8" s="1"/>
  <c r="H55" i="8"/>
  <c r="H54" i="8"/>
  <c r="I54" i="8" s="1"/>
  <c r="J54" i="8" s="1"/>
  <c r="M49" i="8" s="1"/>
  <c r="H53" i="8"/>
  <c r="H52" i="8"/>
  <c r="I52" i="8" s="1"/>
  <c r="H51" i="8"/>
  <c r="H50" i="8"/>
  <c r="I50" i="8" s="1"/>
  <c r="H49" i="8"/>
  <c r="H48" i="8"/>
  <c r="I48" i="8" s="1"/>
  <c r="H47" i="8"/>
  <c r="H46" i="8"/>
  <c r="I46" i="8" s="1"/>
  <c r="H45" i="8"/>
  <c r="H44" i="8"/>
  <c r="I44" i="8" s="1"/>
  <c r="H43" i="8"/>
  <c r="H42" i="8"/>
  <c r="H41" i="8"/>
  <c r="H40" i="8"/>
  <c r="I40" i="8" s="1"/>
  <c r="H39" i="8"/>
  <c r="H38" i="8"/>
  <c r="I38" i="8" s="1"/>
  <c r="H37" i="8"/>
  <c r="H36" i="8"/>
  <c r="I36" i="8" s="1"/>
  <c r="H35" i="8"/>
  <c r="H34" i="8"/>
  <c r="I34" i="8" s="1"/>
  <c r="H33" i="8"/>
  <c r="H32" i="8"/>
  <c r="H31" i="8"/>
  <c r="H30" i="8"/>
  <c r="I30" i="8" s="1"/>
  <c r="H27" i="8"/>
  <c r="I26" i="8"/>
  <c r="H26" i="8"/>
  <c r="H25" i="8"/>
  <c r="I24" i="8"/>
  <c r="H24" i="8"/>
  <c r="H23" i="8"/>
  <c r="H22" i="8"/>
  <c r="I22" i="8" s="1"/>
  <c r="J22" i="8" s="1"/>
  <c r="M19" i="8" s="1"/>
  <c r="H21" i="8"/>
  <c r="I20" i="8"/>
  <c r="H20" i="8"/>
  <c r="H19" i="8"/>
  <c r="H18" i="8"/>
  <c r="H17" i="8"/>
  <c r="H16" i="8"/>
  <c r="H15" i="8"/>
  <c r="H14" i="8"/>
  <c r="H13" i="8"/>
  <c r="I13" i="8" s="1"/>
  <c r="H12" i="8"/>
  <c r="I11" i="8"/>
  <c r="H11" i="8"/>
  <c r="H10" i="8"/>
  <c r="H9" i="8"/>
  <c r="I9" i="8" s="1"/>
  <c r="J9" i="8" s="1"/>
  <c r="M9" i="8" s="1"/>
  <c r="H8" i="8"/>
  <c r="I7" i="8" s="1"/>
  <c r="J7" i="8" s="1"/>
  <c r="M7" i="8" s="1"/>
  <c r="H7" i="8"/>
  <c r="H6" i="8"/>
  <c r="I5" i="8"/>
  <c r="H5" i="8"/>
  <c r="H4" i="8"/>
  <c r="H3" i="8"/>
  <c r="I3" i="8" s="1"/>
  <c r="J64" i="8" l="1"/>
  <c r="M59" i="8" s="1"/>
  <c r="O59" i="8" s="1"/>
  <c r="I32" i="8"/>
  <c r="I42" i="8"/>
  <c r="I62" i="8"/>
  <c r="J62" i="8" s="1"/>
  <c r="M57" i="8" s="1"/>
  <c r="O57" i="8" s="1"/>
  <c r="J32" i="8"/>
  <c r="M27" i="8" s="1"/>
  <c r="O27" i="8" s="1"/>
  <c r="J50" i="8"/>
  <c r="M45" i="8" s="1"/>
  <c r="O45" i="8" s="1"/>
  <c r="J11" i="8"/>
  <c r="M11" i="8" s="1"/>
  <c r="O11" i="8" s="1"/>
  <c r="J44" i="8"/>
  <c r="M39" i="8" s="1"/>
  <c r="O39" i="8" s="1"/>
  <c r="J13" i="8"/>
  <c r="M13" i="8" s="1"/>
  <c r="O13" i="8" s="1"/>
  <c r="J26" i="8"/>
  <c r="M23" i="8" s="1"/>
  <c r="O23" i="8" s="1"/>
  <c r="J46" i="8"/>
  <c r="M41" i="8" s="1"/>
  <c r="O41" i="8" s="1"/>
  <c r="J30" i="8"/>
  <c r="M25" i="8" s="1"/>
  <c r="O25" i="8" s="1"/>
  <c r="J36" i="8"/>
  <c r="M31" i="8" s="1"/>
  <c r="O31" i="8" s="1"/>
  <c r="J42" i="8"/>
  <c r="J48" i="8"/>
  <c r="M43" i="8" s="1"/>
  <c r="O43" i="8" s="1"/>
  <c r="J18" i="8"/>
  <c r="M15" i="8" s="1"/>
  <c r="J24" i="8"/>
  <c r="M21" i="8" s="1"/>
  <c r="O21" i="8" s="1"/>
  <c r="J38" i="8"/>
  <c r="M33" i="8" s="1"/>
  <c r="O33" i="8" s="1"/>
  <c r="J5" i="8"/>
  <c r="O5" i="8" s="1"/>
  <c r="J52" i="8"/>
  <c r="M47" i="8" s="1"/>
  <c r="J20" i="8"/>
  <c r="M17" i="8" s="1"/>
  <c r="O17" i="8" s="1"/>
  <c r="J34" i="8"/>
  <c r="M29" i="8" s="1"/>
  <c r="O29" i="8" s="1"/>
  <c r="J40" i="8"/>
  <c r="J60" i="8"/>
  <c r="M55" i="8" s="1"/>
  <c r="O55" i="8" s="1"/>
  <c r="P41" i="8" l="1"/>
  <c r="P51" i="8"/>
  <c r="M35" i="8"/>
  <c r="O35" i="8" s="1"/>
  <c r="M37" i="8"/>
  <c r="O37" i="8" s="1"/>
  <c r="Q51" i="8"/>
  <c r="P15" i="8"/>
  <c r="Q15" i="8"/>
  <c r="Q5" i="8"/>
  <c r="P5" i="8"/>
  <c r="P25" i="8"/>
  <c r="Q25" i="8"/>
  <c r="Q35" i="8"/>
  <c r="Q41" i="8"/>
  <c r="P35" i="8" l="1"/>
</calcChain>
</file>

<file path=xl/sharedStrings.xml><?xml version="1.0" encoding="utf-8"?>
<sst xmlns="http://schemas.openxmlformats.org/spreadsheetml/2006/main" count="143" uniqueCount="51">
  <si>
    <t>SAMPLE</t>
  </si>
  <si>
    <t>Abs inizio</t>
  </si>
  <si>
    <t>Abs fine</t>
  </si>
  <si>
    <t>TIME fine</t>
  </si>
  <si>
    <t>Ai-Af</t>
  </si>
  <si>
    <t>media repliche</t>
  </si>
  <si>
    <t>Abs sample - Abs bianchi</t>
  </si>
  <si>
    <t>U GPX/ml</t>
  </si>
  <si>
    <t>H2O2</t>
  </si>
  <si>
    <r>
      <t xml:space="preserve">10 </t>
    </r>
    <r>
      <rPr>
        <sz val="11"/>
        <color theme="1"/>
        <rFont val="Calibri"/>
        <family val="2"/>
      </rPr>
      <t>µl</t>
    </r>
  </si>
  <si>
    <t>(U GPX/ml) / (mg prot/ml)</t>
  </si>
  <si>
    <t>1 T+1 Cu</t>
  </si>
  <si>
    <t>2 T+1 Cu</t>
  </si>
  <si>
    <t>3 T+1 Cu</t>
  </si>
  <si>
    <t>4 T+1 Cu</t>
  </si>
  <si>
    <t>5 T+1 Cu</t>
  </si>
  <si>
    <t>BIANCO 1</t>
  </si>
  <si>
    <t>BIANCO 2</t>
  </si>
  <si>
    <t>COMMENTI</t>
  </si>
  <si>
    <t>BIANCO 3</t>
  </si>
  <si>
    <t>1 T+2 Cu</t>
  </si>
  <si>
    <t>2 T+2 Cu</t>
  </si>
  <si>
    <t>3 T+2 Cu</t>
  </si>
  <si>
    <t>4 T+2 Cu</t>
  </si>
  <si>
    <t>5 T+2 Cu</t>
  </si>
  <si>
    <t>STOCK</t>
  </si>
  <si>
    <t>100 µl</t>
  </si>
  <si>
    <r>
      <t xml:space="preserve">10 </t>
    </r>
    <r>
      <rPr>
        <sz val="11"/>
        <color theme="1"/>
        <rFont val="Calibri"/>
        <family val="2"/>
      </rPr>
      <t>µl</t>
    </r>
    <r>
      <rPr>
        <sz val="11"/>
        <color theme="1"/>
        <rFont val="Calibri"/>
        <family val="2"/>
        <scheme val="minor"/>
      </rPr>
      <t xml:space="preserve"> </t>
    </r>
  </si>
  <si>
    <t>2.1</t>
  </si>
  <si>
    <t>1 CT 10gg  Cu</t>
  </si>
  <si>
    <t>2 CT 10gg  Cu</t>
  </si>
  <si>
    <t>3 CT 10gg  Cu</t>
  </si>
  <si>
    <t>1 CT 5gg Cu</t>
  </si>
  <si>
    <t>2 CT 5gg Cu</t>
  </si>
  <si>
    <t>3 CT 5gg Cu</t>
  </si>
  <si>
    <t>4 CT 5gg Cu</t>
  </si>
  <si>
    <t>5 CT 5gg Cu</t>
  </si>
  <si>
    <t>1 T+3 Cu</t>
  </si>
  <si>
    <t>2 T+3 Cu</t>
  </si>
  <si>
    <t>3 T+3 Cu</t>
  </si>
  <si>
    <t>4 T+3 Cu</t>
  </si>
  <si>
    <t>5 T+3 Cu</t>
  </si>
  <si>
    <t>1 CT 15gg Cu</t>
  </si>
  <si>
    <t>2 CT 15gg Cu</t>
  </si>
  <si>
    <t>3 CT 15gg Cu</t>
  </si>
  <si>
    <t>4 CT 15gg Cu</t>
  </si>
  <si>
    <t>5 CT 15gg Cu</t>
  </si>
  <si>
    <t>mg proteine/ml</t>
  </si>
  <si>
    <t>U SOD/mg proteine</t>
  </si>
  <si>
    <t>MEDIA x GRUPPO</t>
  </si>
  <si>
    <t>DEV. ST. x GRUPPO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</si>
</sst>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8"/>
      <name val="Calibri"/>
      <family val="2"/>
      <scheme val="minor"/>
    </font>
    <font>
      <strike/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b/>
      <strike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3" fillId="0" borderId="0" xfId="0" applyFont="1"/>
    <xf numFmtId="0" fontId="3" fillId="0" borderId="2" xfId="0" applyFont="1" applyBorder="1"/>
    <xf numFmtId="0" fontId="0" fillId="0" borderId="3" xfId="0" applyBorder="1"/>
    <xf numFmtId="164" fontId="0" fillId="0" borderId="4" xfId="0" applyNumberFormat="1" applyBorder="1"/>
    <xf numFmtId="164" fontId="0" fillId="0" borderId="0" xfId="0" applyNumberFormat="1"/>
    <xf numFmtId="0" fontId="3" fillId="0" borderId="5" xfId="0" applyFont="1" applyBorder="1"/>
    <xf numFmtId="0" fontId="0" fillId="0" borderId="1" xfId="0" applyBorder="1"/>
    <xf numFmtId="0" fontId="0" fillId="0" borderId="0" xfId="0" applyAlignment="1">
      <alignment horizontal="right"/>
    </xf>
    <xf numFmtId="2" fontId="0" fillId="0" borderId="6" xfId="0" applyNumberFormat="1" applyBorder="1"/>
    <xf numFmtId="2" fontId="0" fillId="0" borderId="0" xfId="0" applyNumberFormat="1"/>
    <xf numFmtId="0" fontId="7" fillId="0" borderId="0" xfId="0" applyFont="1"/>
    <xf numFmtId="0" fontId="3" fillId="0" borderId="7" xfId="0" applyFont="1" applyBorder="1"/>
    <xf numFmtId="0" fontId="3" fillId="3" borderId="0" xfId="0" applyFont="1" applyFill="1"/>
    <xf numFmtId="0" fontId="0" fillId="4" borderId="0" xfId="0" applyFill="1"/>
    <xf numFmtId="0" fontId="3" fillId="4" borderId="0" xfId="0" applyFont="1" applyFill="1"/>
    <xf numFmtId="164" fontId="0" fillId="0" borderId="1" xfId="0" applyNumberFormat="1" applyBorder="1"/>
    <xf numFmtId="2" fontId="0" fillId="0" borderId="8" xfId="0" applyNumberFormat="1" applyBorder="1"/>
    <xf numFmtId="0" fontId="3" fillId="0" borderId="5" xfId="0" applyFont="1" applyBorder="1" applyAlignment="1">
      <alignment horizontal="right"/>
    </xf>
    <xf numFmtId="0" fontId="3" fillId="5" borderId="0" xfId="0" applyFont="1" applyFill="1"/>
    <xf numFmtId="0" fontId="0" fillId="5" borderId="0" xfId="0" applyFill="1"/>
    <xf numFmtId="0" fontId="0" fillId="6" borderId="1" xfId="0" applyFill="1" applyBorder="1"/>
    <xf numFmtId="164" fontId="0" fillId="6" borderId="1" xfId="0" applyNumberFormat="1" applyFill="1" applyBorder="1"/>
    <xf numFmtId="0" fontId="3" fillId="7" borderId="0" xfId="0" applyFont="1" applyFill="1"/>
    <xf numFmtId="0" fontId="0" fillId="7" borderId="0" xfId="0" applyFill="1"/>
    <xf numFmtId="0" fontId="0" fillId="0" borderId="10" xfId="0" applyBorder="1"/>
    <xf numFmtId="164" fontId="0" fillId="0" borderId="10" xfId="0" applyNumberFormat="1" applyBorder="1"/>
    <xf numFmtId="164" fontId="0" fillId="2" borderId="10" xfId="0" applyNumberFormat="1" applyFill="1" applyBorder="1"/>
    <xf numFmtId="164" fontId="6" fillId="0" borderId="10" xfId="0" applyNumberFormat="1" applyFont="1" applyBorder="1"/>
    <xf numFmtId="0" fontId="11" fillId="0" borderId="0" xfId="0" applyFont="1"/>
    <xf numFmtId="164" fontId="11" fillId="0" borderId="0" xfId="0" applyNumberFormat="1" applyFont="1"/>
    <xf numFmtId="0" fontId="0" fillId="0" borderId="7" xfId="0" applyBorder="1"/>
    <xf numFmtId="164" fontId="11" fillId="0" borderId="7" xfId="0" applyNumberFormat="1" applyFont="1" applyBorder="1"/>
    <xf numFmtId="0" fontId="11" fillId="0" borderId="7" xfId="0" applyFont="1" applyBorder="1"/>
    <xf numFmtId="0" fontId="0" fillId="0" borderId="12" xfId="0" applyBorder="1"/>
    <xf numFmtId="0" fontId="0" fillId="0" borderId="0" xfId="0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Alignment="1">
      <alignment vertical="center"/>
    </xf>
    <xf numFmtId="0" fontId="1" fillId="0" borderId="0" xfId="0" applyFont="1"/>
    <xf numFmtId="0" fontId="10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8" fillId="0" borderId="0" xfId="0" applyFont="1"/>
    <xf numFmtId="164" fontId="9" fillId="0" borderId="0" xfId="0" applyNumberFormat="1" applyFont="1"/>
    <xf numFmtId="0" fontId="3" fillId="0" borderId="0" xfId="0" applyFont="1" applyAlignment="1">
      <alignment horizontal="right"/>
    </xf>
    <xf numFmtId="0" fontId="5" fillId="0" borderId="14" xfId="0" applyFont="1" applyBorder="1" applyAlignment="1">
      <alignment horizontal="center" vertical="center"/>
    </xf>
    <xf numFmtId="164" fontId="0" fillId="2" borderId="9" xfId="0" applyNumberFormat="1" applyFill="1" applyBorder="1"/>
    <xf numFmtId="164" fontId="11" fillId="0" borderId="2" xfId="0" applyNumberFormat="1" applyFont="1" applyBorder="1"/>
    <xf numFmtId="2" fontId="0" fillId="0" borderId="3" xfId="0" applyNumberFormat="1" applyBorder="1"/>
    <xf numFmtId="164" fontId="0" fillId="0" borderId="11" xfId="0" applyNumberFormat="1" applyBorder="1"/>
    <xf numFmtId="0" fontId="11" fillId="0" borderId="1" xfId="0" applyFont="1" applyBorder="1"/>
    <xf numFmtId="0" fontId="3" fillId="7" borderId="2" xfId="0" applyFont="1" applyFill="1" applyBorder="1"/>
    <xf numFmtId="164" fontId="11" fillId="0" borderId="3" xfId="0" applyNumberFormat="1" applyFont="1" applyBorder="1"/>
    <xf numFmtId="0" fontId="3" fillId="7" borderId="7" xfId="0" applyFont="1" applyFill="1" applyBorder="1"/>
    <xf numFmtId="0" fontId="3" fillId="7" borderId="5" xfId="0" applyFont="1" applyFill="1" applyBorder="1"/>
    <xf numFmtId="0" fontId="0" fillId="0" borderId="11" xfId="0" applyBorder="1"/>
    <xf numFmtId="0" fontId="3" fillId="5" borderId="2" xfId="0" applyFont="1" applyFill="1" applyBorder="1"/>
    <xf numFmtId="0" fontId="0" fillId="5" borderId="7" xfId="0" applyFill="1" applyBorder="1"/>
    <xf numFmtId="0" fontId="3" fillId="5" borderId="7" xfId="0" applyFont="1" applyFill="1" applyBorder="1"/>
    <xf numFmtId="0" fontId="0" fillId="5" borderId="5" xfId="0" applyFill="1" applyBorder="1"/>
    <xf numFmtId="164" fontId="11" fillId="0" borderId="1" xfId="0" applyNumberFormat="1" applyFont="1" applyBorder="1"/>
    <xf numFmtId="0" fontId="3" fillId="4" borderId="2" xfId="0" applyFont="1" applyFill="1" applyBorder="1"/>
    <xf numFmtId="0" fontId="0" fillId="4" borderId="7" xfId="0" applyFill="1" applyBorder="1"/>
    <xf numFmtId="0" fontId="3" fillId="4" borderId="7" xfId="0" applyFont="1" applyFill="1" applyBorder="1"/>
    <xf numFmtId="0" fontId="3" fillId="4" borderId="5" xfId="0" applyFont="1" applyFill="1" applyBorder="1"/>
    <xf numFmtId="164" fontId="0" fillId="2" borderId="11" xfId="0" applyNumberFormat="1" applyFill="1" applyBorder="1"/>
    <xf numFmtId="164" fontId="11" fillId="0" borderId="5" xfId="0" applyNumberFormat="1" applyFont="1" applyBorder="1"/>
    <xf numFmtId="2" fontId="0" fillId="0" borderId="1" xfId="0" applyNumberFormat="1" applyBorder="1"/>
    <xf numFmtId="0" fontId="0" fillId="7" borderId="7" xfId="0" applyFill="1" applyBorder="1"/>
    <xf numFmtId="0" fontId="0" fillId="4" borderId="5" xfId="0" applyFill="1" applyBorder="1"/>
    <xf numFmtId="2" fontId="5" fillId="0" borderId="0" xfId="0" applyNumberFormat="1" applyFont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0" borderId="0" xfId="0" applyFont="1" applyFill="1"/>
    <xf numFmtId="164" fontId="2" fillId="0" borderId="0" xfId="0" applyNumberFormat="1" applyFont="1" applyFill="1"/>
    <xf numFmtId="164" fontId="0" fillId="0" borderId="0" xfId="0" applyNumberFormat="1" applyFill="1"/>
    <xf numFmtId="0" fontId="0" fillId="0" borderId="0" xfId="0" applyFill="1"/>
    <xf numFmtId="164" fontId="5" fillId="0" borderId="0" xfId="0" applyNumberFormat="1" applyFont="1" applyFill="1"/>
    <xf numFmtId="2" fontId="3" fillId="0" borderId="0" xfId="0" applyNumberFormat="1" applyFont="1" applyFill="1"/>
    <xf numFmtId="0" fontId="3" fillId="0" borderId="0" xfId="0" applyFont="1" applyFill="1"/>
    <xf numFmtId="2" fontId="0" fillId="0" borderId="0" xfId="0" applyNumberFormat="1" applyFill="1"/>
    <xf numFmtId="1" fontId="0" fillId="0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FF00"/>
      <color rgb="FF66FF66"/>
      <color rgb="FFA50021"/>
      <color rgb="FFFF7C80"/>
      <color rgb="FFCC9900"/>
      <color rgb="FFFFFF66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E478A-5B2D-864D-B92D-5984C2861678}">
  <dimension ref="A1:AD76"/>
  <sheetViews>
    <sheetView tabSelected="1" zoomScale="84" zoomScaleNormal="164" workbookViewId="0">
      <selection activeCell="R4" sqref="R4:AD14"/>
    </sheetView>
  </sheetViews>
  <sheetFormatPr baseColWidth="10" defaultColWidth="8.83203125" defaultRowHeight="15" x14ac:dyDescent="0.2"/>
  <cols>
    <col min="1" max="1" width="16.33203125" customWidth="1"/>
    <col min="2" max="2" width="14.83203125" customWidth="1"/>
    <col min="3" max="3" width="8.1640625" style="1" customWidth="1"/>
    <col min="4" max="4" width="23.33203125" customWidth="1"/>
    <col min="5" max="5" width="10.5" customWidth="1"/>
    <col min="6" max="6" width="9.33203125" customWidth="1"/>
    <col min="7" max="7" width="9" bestFit="1" customWidth="1"/>
    <col min="9" max="9" width="13.5" bestFit="1" customWidth="1"/>
    <col min="10" max="10" width="22.1640625" bestFit="1" customWidth="1"/>
    <col min="11" max="11" width="22.1640625" customWidth="1"/>
    <col min="12" max="12" width="13" customWidth="1"/>
    <col min="13" max="13" width="14.83203125" customWidth="1"/>
    <col min="14" max="14" width="16.33203125" customWidth="1"/>
    <col min="15" max="15" width="23.5" customWidth="1"/>
    <col min="16" max="16" width="16" bestFit="1" customWidth="1"/>
    <col min="17" max="17" width="17.5" bestFit="1" customWidth="1"/>
    <col min="19" max="19" width="10.1640625" customWidth="1"/>
    <col min="20" max="20" width="13" customWidth="1"/>
    <col min="21" max="21" width="10.6640625" bestFit="1" customWidth="1"/>
    <col min="22" max="22" width="13" customWidth="1"/>
    <col min="23" max="23" width="10.6640625" customWidth="1"/>
    <col min="24" max="24" width="11.5" customWidth="1"/>
  </cols>
  <sheetData>
    <row r="1" spans="1:30" ht="18" customHeight="1" x14ac:dyDescent="0.3">
      <c r="A1" t="s">
        <v>18</v>
      </c>
      <c r="B1" s="11"/>
      <c r="S1" s="35"/>
      <c r="Y1" s="1"/>
      <c r="Z1" s="45"/>
      <c r="AA1" s="46"/>
    </row>
    <row r="2" spans="1:30" s="1" customFormat="1" ht="17" thickBot="1" x14ac:dyDescent="0.25">
      <c r="D2" s="1" t="s">
        <v>0</v>
      </c>
      <c r="E2" s="1" t="s">
        <v>1</v>
      </c>
      <c r="F2" s="1" t="s">
        <v>2</v>
      </c>
      <c r="G2" s="1" t="s">
        <v>3</v>
      </c>
      <c r="H2" s="1" t="s">
        <v>4</v>
      </c>
      <c r="I2" s="1" t="s">
        <v>5</v>
      </c>
      <c r="J2" s="1" t="s">
        <v>6</v>
      </c>
      <c r="M2" s="13" t="s">
        <v>7</v>
      </c>
      <c r="N2" s="1" t="s">
        <v>47</v>
      </c>
      <c r="O2" s="13" t="s">
        <v>10</v>
      </c>
      <c r="P2" s="86" t="s">
        <v>48</v>
      </c>
      <c r="Q2" s="86"/>
      <c r="R2" s="36"/>
      <c r="S2" s="37"/>
      <c r="T2" s="36"/>
      <c r="Z2" s="47"/>
    </row>
    <row r="3" spans="1:30" ht="17" thickBot="1" x14ac:dyDescent="0.25">
      <c r="B3" t="s">
        <v>26</v>
      </c>
      <c r="C3" s="2">
        <v>1</v>
      </c>
      <c r="D3" s="3" t="s">
        <v>16</v>
      </c>
      <c r="E3" s="3">
        <v>1.347</v>
      </c>
      <c r="F3" s="3">
        <v>1.0780000000000001</v>
      </c>
      <c r="G3" s="3">
        <v>300</v>
      </c>
      <c r="H3" s="3">
        <f>E3-F3</f>
        <v>0.26899999999999991</v>
      </c>
      <c r="I3" s="4">
        <f>AVERAGE(H3:H4)</f>
        <v>0.27100000000000002</v>
      </c>
      <c r="L3" s="26"/>
      <c r="M3" s="25"/>
      <c r="P3" s="48" t="s">
        <v>49</v>
      </c>
      <c r="Q3" s="48" t="s">
        <v>50</v>
      </c>
      <c r="R3" s="38"/>
      <c r="S3" s="39"/>
      <c r="T3" s="39"/>
      <c r="U3" s="5"/>
      <c r="Y3" s="42"/>
      <c r="Z3" s="47"/>
      <c r="AA3" s="1"/>
    </row>
    <row r="4" spans="1:30" ht="16" x14ac:dyDescent="0.2">
      <c r="B4" t="s">
        <v>26</v>
      </c>
      <c r="C4" s="6">
        <v>2</v>
      </c>
      <c r="D4" s="7" t="s">
        <v>17</v>
      </c>
      <c r="E4" s="16">
        <v>1.33</v>
      </c>
      <c r="F4" s="7">
        <v>1.0569999999999999</v>
      </c>
      <c r="G4" s="7">
        <v>300</v>
      </c>
      <c r="H4" s="16">
        <f>E4-F4</f>
        <v>0.27300000000000013</v>
      </c>
      <c r="I4" s="9"/>
      <c r="L4" s="26"/>
      <c r="M4" s="25"/>
      <c r="N4" s="31"/>
      <c r="P4" s="36"/>
      <c r="Q4" s="38"/>
      <c r="R4" s="89"/>
      <c r="S4" s="90"/>
      <c r="T4" s="90"/>
      <c r="U4" s="91"/>
      <c r="V4" s="92"/>
      <c r="W4" s="92"/>
      <c r="X4" s="92"/>
      <c r="Y4" s="92"/>
      <c r="Z4" s="92"/>
      <c r="AA4" s="92"/>
      <c r="AB4" s="92"/>
      <c r="AC4" s="92"/>
      <c r="AD4" s="92"/>
    </row>
    <row r="5" spans="1:30" ht="16" x14ac:dyDescent="0.2">
      <c r="B5" t="s">
        <v>27</v>
      </c>
      <c r="C5" s="1">
        <v>3</v>
      </c>
      <c r="D5" s="15" t="s">
        <v>11</v>
      </c>
      <c r="E5">
        <v>1.4159999999999999</v>
      </c>
      <c r="F5">
        <v>1.0309999999999999</v>
      </c>
      <c r="G5">
        <v>300</v>
      </c>
      <c r="H5">
        <f>E5-F5</f>
        <v>0.38500000000000001</v>
      </c>
      <c r="I5" s="5">
        <f>AVERAGE(H5:H6)</f>
        <v>0.38500000000000001</v>
      </c>
      <c r="J5" s="5">
        <f>I5-$I$3</f>
        <v>0.11399999999999999</v>
      </c>
      <c r="K5" s="5"/>
      <c r="L5" s="64" t="s">
        <v>11</v>
      </c>
      <c r="M5" s="49">
        <f>((J5)/G5/6.22)*1000/0.01</f>
        <v>6.1093247588424431</v>
      </c>
      <c r="N5" s="50">
        <v>15.208</v>
      </c>
      <c r="O5" s="51">
        <f>M5/N5</f>
        <v>0.40171783001331163</v>
      </c>
      <c r="P5" s="82">
        <f>AVERAGE(O5:O14)</f>
        <v>0.34831155489161825</v>
      </c>
      <c r="Q5" s="84">
        <f>STDEV(O5:O14)</f>
        <v>5.0400861911219487E-2</v>
      </c>
      <c r="R5" s="89"/>
      <c r="S5" s="90"/>
      <c r="T5" s="90"/>
      <c r="U5" s="91"/>
      <c r="V5" s="92"/>
      <c r="W5" s="92"/>
      <c r="X5" s="92"/>
      <c r="Y5" s="92"/>
      <c r="Z5" s="92"/>
      <c r="AA5" s="92"/>
      <c r="AB5" s="92"/>
      <c r="AC5" s="92"/>
      <c r="AD5" s="92"/>
    </row>
    <row r="6" spans="1:30" ht="16" x14ac:dyDescent="0.2">
      <c r="B6" t="s">
        <v>9</v>
      </c>
      <c r="C6" s="1">
        <v>4</v>
      </c>
      <c r="D6" s="14"/>
      <c r="E6">
        <v>1.391</v>
      </c>
      <c r="F6">
        <v>1.006</v>
      </c>
      <c r="G6">
        <v>300</v>
      </c>
      <c r="H6">
        <f>E6-F6</f>
        <v>0.38500000000000001</v>
      </c>
      <c r="I6" s="10"/>
      <c r="L6" s="65"/>
      <c r="M6" s="28"/>
      <c r="N6" s="32"/>
      <c r="O6" s="10"/>
      <c r="P6" s="83"/>
      <c r="Q6" s="85"/>
      <c r="R6" s="89"/>
      <c r="S6" s="90"/>
      <c r="T6" s="89"/>
      <c r="U6" s="91"/>
      <c r="V6" s="92"/>
      <c r="W6" s="92"/>
      <c r="X6" s="92"/>
      <c r="Y6" s="92"/>
      <c r="Z6" s="92"/>
      <c r="AA6" s="92"/>
      <c r="AB6" s="92"/>
      <c r="AC6" s="92"/>
      <c r="AD6" s="92"/>
    </row>
    <row r="7" spans="1:30" ht="16" x14ac:dyDescent="0.2">
      <c r="B7" t="s">
        <v>9</v>
      </c>
      <c r="C7" s="1">
        <v>5</v>
      </c>
      <c r="D7" s="15" t="s">
        <v>12</v>
      </c>
      <c r="E7" s="5">
        <v>1.39</v>
      </c>
      <c r="F7" s="5">
        <v>1.099</v>
      </c>
      <c r="G7">
        <v>300</v>
      </c>
      <c r="H7">
        <f t="shared" ref="H7:H27" si="0">E7-F7</f>
        <v>0.29099999999999993</v>
      </c>
      <c r="I7" s="5">
        <f>AVERAGE(H7:H8)</f>
        <v>0.29149999999999998</v>
      </c>
      <c r="J7" s="5">
        <f>I7-$I$3</f>
        <v>2.0499999999999963E-2</v>
      </c>
      <c r="K7" s="5"/>
      <c r="L7" s="66" t="s">
        <v>12</v>
      </c>
      <c r="M7" s="27">
        <f>((J7)/G7/6.22)*1000/0.01</f>
        <v>1.0986066452304375</v>
      </c>
      <c r="N7" s="32">
        <v>10.532999999999999</v>
      </c>
      <c r="O7" s="10"/>
      <c r="P7" s="83"/>
      <c r="Q7" s="85"/>
      <c r="R7" s="89"/>
      <c r="S7" s="90"/>
      <c r="T7" s="90"/>
      <c r="U7" s="91"/>
      <c r="V7" s="92"/>
      <c r="W7" s="92"/>
      <c r="X7" s="92"/>
      <c r="Y7" s="92"/>
      <c r="Z7" s="92"/>
      <c r="AA7" s="92"/>
      <c r="AB7" s="92"/>
      <c r="AC7" s="92"/>
      <c r="AD7" s="92"/>
    </row>
    <row r="8" spans="1:30" ht="16" x14ac:dyDescent="0.2">
      <c r="B8" t="s">
        <v>9</v>
      </c>
      <c r="C8" s="1">
        <v>6</v>
      </c>
      <c r="D8" s="14"/>
      <c r="E8">
        <v>1.365</v>
      </c>
      <c r="F8">
        <v>1.073</v>
      </c>
      <c r="G8">
        <v>300</v>
      </c>
      <c r="H8">
        <f t="shared" si="0"/>
        <v>0.29200000000000004</v>
      </c>
      <c r="I8" s="10"/>
      <c r="L8" s="65"/>
      <c r="M8" s="26"/>
      <c r="N8" s="32"/>
      <c r="O8" s="10"/>
      <c r="P8" s="83"/>
      <c r="Q8" s="85"/>
      <c r="R8" s="89"/>
      <c r="S8" s="93"/>
      <c r="T8" s="94"/>
      <c r="U8" s="94"/>
      <c r="V8" s="94"/>
      <c r="W8" s="92"/>
      <c r="X8" s="92"/>
      <c r="Y8" s="92"/>
      <c r="Z8" s="92"/>
      <c r="AA8" s="92"/>
      <c r="AB8" s="92"/>
      <c r="AC8" s="92"/>
      <c r="AD8" s="92"/>
    </row>
    <row r="9" spans="1:30" ht="16" x14ac:dyDescent="0.2">
      <c r="B9" t="s">
        <v>9</v>
      </c>
      <c r="C9" s="1">
        <v>7</v>
      </c>
      <c r="D9" s="15" t="s">
        <v>13</v>
      </c>
      <c r="E9" s="5">
        <v>1.3759999999999999</v>
      </c>
      <c r="F9">
        <v>0.93100000000000005</v>
      </c>
      <c r="G9">
        <v>300</v>
      </c>
      <c r="H9">
        <f t="shared" si="0"/>
        <v>0.44499999999999984</v>
      </c>
      <c r="I9" s="5">
        <f>AVERAGE(H9:H10)</f>
        <v>0.4464999999999999</v>
      </c>
      <c r="J9" s="5">
        <f>I9-$I$3</f>
        <v>0.17549999999999988</v>
      </c>
      <c r="K9" s="5"/>
      <c r="L9" s="66" t="s">
        <v>13</v>
      </c>
      <c r="M9" s="27">
        <f>((J9)/G9/6.22)*1000/0.01</f>
        <v>9.4051446945337567</v>
      </c>
      <c r="N9" s="32">
        <v>12.407999999999999</v>
      </c>
      <c r="O9" s="10"/>
      <c r="P9" s="83"/>
      <c r="Q9" s="85"/>
      <c r="R9" s="89"/>
      <c r="S9" s="95"/>
      <c r="T9" s="96"/>
      <c r="U9" s="96"/>
      <c r="V9" s="96"/>
      <c r="W9" s="92"/>
      <c r="X9" s="92"/>
      <c r="Y9" s="92"/>
      <c r="Z9" s="92"/>
      <c r="AA9" s="92"/>
      <c r="AB9" s="92"/>
      <c r="AC9" s="92"/>
      <c r="AD9" s="92"/>
    </row>
    <row r="10" spans="1:30" ht="16" x14ac:dyDescent="0.2">
      <c r="B10" t="s">
        <v>9</v>
      </c>
      <c r="C10" s="1">
        <v>8</v>
      </c>
      <c r="D10" s="14"/>
      <c r="E10">
        <v>1.381</v>
      </c>
      <c r="F10" s="8">
        <v>0.93300000000000005</v>
      </c>
      <c r="G10">
        <v>300</v>
      </c>
      <c r="H10">
        <f t="shared" si="0"/>
        <v>0.44799999999999995</v>
      </c>
      <c r="I10" s="10"/>
      <c r="L10" s="65"/>
      <c r="M10" s="26"/>
      <c r="N10" s="32"/>
      <c r="O10" s="10"/>
      <c r="P10" s="83"/>
      <c r="Q10" s="85"/>
      <c r="R10" s="89"/>
      <c r="S10" s="92"/>
      <c r="T10" s="96"/>
      <c r="U10" s="96"/>
      <c r="V10" s="96"/>
      <c r="W10" s="92"/>
      <c r="X10" s="92"/>
      <c r="Y10" s="96"/>
      <c r="Z10" s="96"/>
      <c r="AA10" s="96"/>
      <c r="AB10" s="96"/>
      <c r="AC10" s="92"/>
      <c r="AD10" s="92"/>
    </row>
    <row r="11" spans="1:30" ht="16" x14ac:dyDescent="0.2">
      <c r="B11" t="s">
        <v>9</v>
      </c>
      <c r="C11" s="1">
        <v>9</v>
      </c>
      <c r="D11" s="15" t="s">
        <v>14</v>
      </c>
      <c r="E11" s="5">
        <v>1.3680000000000001</v>
      </c>
      <c r="F11" s="8">
        <v>1.075</v>
      </c>
      <c r="G11">
        <v>300</v>
      </c>
      <c r="H11">
        <f>E11-F11</f>
        <v>0.29300000000000015</v>
      </c>
      <c r="I11" s="5">
        <f>AVERAGE(H11:H12)</f>
        <v>0.30249999999999999</v>
      </c>
      <c r="J11" s="5">
        <f>I11-$I$3</f>
        <v>3.1499999999999972E-2</v>
      </c>
      <c r="K11" s="5"/>
      <c r="L11" s="66" t="s">
        <v>14</v>
      </c>
      <c r="M11" s="27">
        <f>((J11)/G11/6.22)*1000/0.005</f>
        <v>3.3762057877813478</v>
      </c>
      <c r="N11" s="32">
        <v>11.195</v>
      </c>
      <c r="O11" s="10">
        <f>M11/N11</f>
        <v>0.30158157997153617</v>
      </c>
      <c r="P11" s="83"/>
      <c r="Q11" s="85"/>
      <c r="R11" s="89"/>
      <c r="S11" s="93"/>
      <c r="T11" s="94"/>
      <c r="U11" s="94"/>
      <c r="V11" s="94"/>
      <c r="W11" s="92"/>
      <c r="X11" s="92"/>
      <c r="Y11" s="96"/>
      <c r="Z11" s="96"/>
      <c r="AA11" s="96"/>
      <c r="AB11" s="96"/>
      <c r="AC11" s="92"/>
      <c r="AD11" s="92"/>
    </row>
    <row r="12" spans="1:30" ht="16" x14ac:dyDescent="0.2">
      <c r="B12" t="s">
        <v>9</v>
      </c>
      <c r="C12" s="1">
        <v>10</v>
      </c>
      <c r="D12" s="14"/>
      <c r="E12" s="5">
        <v>1.38</v>
      </c>
      <c r="F12">
        <v>1.0680000000000001</v>
      </c>
      <c r="G12">
        <v>300</v>
      </c>
      <c r="H12">
        <f>E12-F12</f>
        <v>0.31199999999999983</v>
      </c>
      <c r="I12" s="10"/>
      <c r="J12" s="5"/>
      <c r="K12" s="5"/>
      <c r="L12" s="65"/>
      <c r="M12" s="26"/>
      <c r="N12" s="32"/>
      <c r="O12" s="10"/>
      <c r="P12" s="83"/>
      <c r="Q12" s="85"/>
      <c r="R12" s="89"/>
      <c r="S12" s="93"/>
      <c r="T12" s="96"/>
      <c r="U12" s="96"/>
      <c r="V12" s="96"/>
      <c r="W12" s="92"/>
      <c r="X12" s="92"/>
      <c r="Y12" s="96"/>
      <c r="Z12" s="96"/>
      <c r="AA12" s="96"/>
      <c r="AB12" s="96"/>
      <c r="AC12" s="92"/>
      <c r="AD12" s="92"/>
    </row>
    <row r="13" spans="1:30" ht="16" x14ac:dyDescent="0.2">
      <c r="B13" t="s">
        <v>9</v>
      </c>
      <c r="C13" s="1">
        <v>11</v>
      </c>
      <c r="D13" s="15" t="s">
        <v>15</v>
      </c>
      <c r="E13" s="5">
        <v>1.3680000000000001</v>
      </c>
      <c r="F13">
        <v>1.073</v>
      </c>
      <c r="G13">
        <v>300</v>
      </c>
      <c r="H13">
        <f>E13-F13</f>
        <v>0.29500000000000015</v>
      </c>
      <c r="I13" s="5">
        <f>AVERAGE(H13:H14)</f>
        <v>0.30800000000000016</v>
      </c>
      <c r="J13" s="5">
        <f>I13-$I$3</f>
        <v>3.7000000000000144E-2</v>
      </c>
      <c r="K13" s="5"/>
      <c r="L13" s="66" t="s">
        <v>15</v>
      </c>
      <c r="M13" s="27">
        <f>((J13)/G13/6.22)*1000/0.005</f>
        <v>3.9657020364416011</v>
      </c>
      <c r="N13" s="32">
        <v>11.608000000000001</v>
      </c>
      <c r="O13" s="10">
        <f>M13/N13</f>
        <v>0.341635254690007</v>
      </c>
      <c r="P13" s="83"/>
      <c r="Q13" s="85"/>
      <c r="R13" s="90"/>
      <c r="S13" s="92"/>
      <c r="T13" s="96"/>
      <c r="U13" s="96"/>
      <c r="V13" s="96"/>
      <c r="W13" s="92"/>
      <c r="X13" s="92"/>
      <c r="Y13" s="92"/>
      <c r="Z13" s="92"/>
      <c r="AA13" s="92"/>
      <c r="AB13" s="92"/>
      <c r="AC13" s="92"/>
      <c r="AD13" s="92"/>
    </row>
    <row r="14" spans="1:30" ht="16" x14ac:dyDescent="0.2">
      <c r="B14" t="s">
        <v>9</v>
      </c>
      <c r="C14" s="1">
        <v>12</v>
      </c>
      <c r="D14" s="14"/>
      <c r="E14" s="5">
        <v>1.3680000000000001</v>
      </c>
      <c r="F14">
        <v>1.0469999999999999</v>
      </c>
      <c r="G14">
        <v>300</v>
      </c>
      <c r="H14">
        <f t="shared" si="0"/>
        <v>0.32100000000000017</v>
      </c>
      <c r="I14" s="10"/>
      <c r="J14" s="5"/>
      <c r="K14" s="5"/>
      <c r="L14" s="72"/>
      <c r="M14" s="52"/>
      <c r="N14" s="69"/>
      <c r="O14" s="70"/>
      <c r="P14" s="87"/>
      <c r="Q14" s="88"/>
      <c r="R14" s="89"/>
      <c r="S14" s="93"/>
      <c r="T14" s="97"/>
      <c r="U14" s="92"/>
      <c r="V14" s="92"/>
      <c r="W14" s="92"/>
      <c r="X14" s="92"/>
      <c r="Y14" s="92"/>
      <c r="Z14" s="92"/>
      <c r="AA14" s="92"/>
      <c r="AB14" s="92"/>
      <c r="AC14" s="92"/>
      <c r="AD14" s="92"/>
    </row>
    <row r="15" spans="1:30" ht="16" customHeight="1" x14ac:dyDescent="0.2">
      <c r="B15" t="s">
        <v>26</v>
      </c>
      <c r="C15" s="2">
        <v>1</v>
      </c>
      <c r="D15" s="3" t="s">
        <v>16</v>
      </c>
      <c r="E15" s="3">
        <v>1.296</v>
      </c>
      <c r="F15" s="3">
        <v>1.087</v>
      </c>
      <c r="G15" s="3">
        <v>300</v>
      </c>
      <c r="H15" s="3">
        <f t="shared" si="0"/>
        <v>0.20900000000000007</v>
      </c>
      <c r="I15" s="4">
        <f>AVERAGE(H15:H16)</f>
        <v>0.21650000000000003</v>
      </c>
      <c r="J15" s="5"/>
      <c r="K15" s="5"/>
      <c r="L15" s="64" t="s">
        <v>32</v>
      </c>
      <c r="M15" s="49">
        <f>((J18)/G18/6.22)*1000/0.01</f>
        <v>0.50911039657020118</v>
      </c>
      <c r="N15" s="50">
        <v>9.3829999999999991</v>
      </c>
      <c r="O15" s="10"/>
      <c r="P15" s="82">
        <f>AVERAGE(O15:O24)</f>
        <v>0.20128846246499285</v>
      </c>
      <c r="Q15" s="84">
        <f>STDEV(O15:O24)</f>
        <v>1.412148436980382E-2</v>
      </c>
    </row>
    <row r="16" spans="1:30" ht="15" customHeight="1" x14ac:dyDescent="0.2">
      <c r="B16" t="s">
        <v>26</v>
      </c>
      <c r="C16" s="12">
        <v>2</v>
      </c>
      <c r="D16" t="s">
        <v>17</v>
      </c>
      <c r="E16" s="5">
        <v>1.304</v>
      </c>
      <c r="F16" s="5">
        <v>1.08</v>
      </c>
      <c r="G16">
        <v>300</v>
      </c>
      <c r="H16">
        <f t="shared" si="0"/>
        <v>0.22399999999999998</v>
      </c>
      <c r="I16" s="17"/>
      <c r="J16" s="5"/>
      <c r="K16" s="5"/>
      <c r="L16" s="65"/>
      <c r="M16" s="26"/>
      <c r="N16" s="32"/>
      <c r="O16" s="10"/>
      <c r="P16" s="83"/>
      <c r="Q16" s="85"/>
    </row>
    <row r="17" spans="2:21" ht="15" customHeight="1" x14ac:dyDescent="0.2">
      <c r="B17" t="s">
        <v>26</v>
      </c>
      <c r="C17" s="18" t="s">
        <v>28</v>
      </c>
      <c r="D17" s="21" t="s">
        <v>19</v>
      </c>
      <c r="E17" s="22">
        <v>1.262</v>
      </c>
      <c r="F17" s="22">
        <v>1.01</v>
      </c>
      <c r="G17" s="21">
        <v>300</v>
      </c>
      <c r="H17" s="21">
        <f t="shared" si="0"/>
        <v>0.252</v>
      </c>
      <c r="I17" s="9"/>
      <c r="J17" s="5"/>
      <c r="K17" s="5"/>
      <c r="L17" s="66" t="s">
        <v>33</v>
      </c>
      <c r="M17" s="27">
        <f>((J20)/G20/6.22)*1000/0.01</f>
        <v>2.8403001071811325</v>
      </c>
      <c r="N17" s="32">
        <v>13.17</v>
      </c>
      <c r="O17" s="10">
        <f>M17/N17</f>
        <v>0.21566439690061751</v>
      </c>
      <c r="P17" s="83"/>
      <c r="Q17" s="85"/>
    </row>
    <row r="18" spans="2:21" ht="16" x14ac:dyDescent="0.2">
      <c r="B18" t="s">
        <v>9</v>
      </c>
      <c r="C18" s="1">
        <v>3</v>
      </c>
      <c r="D18" s="15" t="s">
        <v>32</v>
      </c>
      <c r="E18" s="5">
        <v>1.333</v>
      </c>
      <c r="F18">
        <v>1.113</v>
      </c>
      <c r="G18">
        <v>300</v>
      </c>
      <c r="H18" s="5">
        <f t="shared" si="0"/>
        <v>0.21999999999999997</v>
      </c>
      <c r="I18" s="4">
        <f>AVERAGE(H18:H19)</f>
        <v>0.22599999999999998</v>
      </c>
      <c r="J18" s="5">
        <f>I18-$I$15</f>
        <v>9.4999999999999529E-3</v>
      </c>
      <c r="K18" s="5"/>
      <c r="L18" s="65"/>
      <c r="M18" s="26"/>
      <c r="N18" s="32"/>
      <c r="O18" s="10"/>
      <c r="P18" s="83"/>
      <c r="Q18" s="85"/>
      <c r="R18" s="38"/>
      <c r="S18" s="39"/>
      <c r="T18" s="39"/>
      <c r="U18" s="5"/>
    </row>
    <row r="19" spans="2:21" ht="16" x14ac:dyDescent="0.2">
      <c r="B19" t="s">
        <v>9</v>
      </c>
      <c r="C19" s="1">
        <v>4</v>
      </c>
      <c r="D19" s="14"/>
      <c r="E19" s="5">
        <v>1.3380000000000001</v>
      </c>
      <c r="F19">
        <v>1.1060000000000001</v>
      </c>
      <c r="G19">
        <v>300</v>
      </c>
      <c r="H19">
        <f t="shared" si="0"/>
        <v>0.23199999999999998</v>
      </c>
      <c r="I19" s="10"/>
      <c r="J19" s="5"/>
      <c r="K19" s="5"/>
      <c r="L19" s="66" t="s">
        <v>34</v>
      </c>
      <c r="M19" s="27">
        <f>((J22)/G22/6.22)*1000/0.01</f>
        <v>4.1264737406216545</v>
      </c>
      <c r="N19" s="32">
        <v>11.333</v>
      </c>
      <c r="O19" s="10"/>
      <c r="P19" s="83"/>
      <c r="Q19" s="85"/>
      <c r="R19" s="39"/>
      <c r="S19" s="39"/>
      <c r="T19" s="39"/>
      <c r="U19" s="5"/>
    </row>
    <row r="20" spans="2:21" ht="16" x14ac:dyDescent="0.2">
      <c r="B20" t="s">
        <v>9</v>
      </c>
      <c r="C20" s="1">
        <v>5</v>
      </c>
      <c r="D20" s="15" t="s">
        <v>33</v>
      </c>
      <c r="E20" s="5">
        <v>1.359</v>
      </c>
      <c r="F20">
        <v>1.079</v>
      </c>
      <c r="G20">
        <v>300</v>
      </c>
      <c r="H20" s="5">
        <f t="shared" si="0"/>
        <v>0.28000000000000003</v>
      </c>
      <c r="I20" s="5">
        <f>AVERAGE(H20:H21)</f>
        <v>0.26949999999999996</v>
      </c>
      <c r="J20" s="5">
        <f>I20-$I$15</f>
        <v>5.2999999999999936E-2</v>
      </c>
      <c r="K20" s="5"/>
      <c r="L20" s="65"/>
      <c r="M20" s="25"/>
      <c r="N20" s="32"/>
      <c r="O20" s="10"/>
      <c r="P20" s="83"/>
      <c r="Q20" s="85"/>
      <c r="R20" s="39"/>
      <c r="S20" s="39"/>
      <c r="T20" s="39"/>
      <c r="U20" s="5"/>
    </row>
    <row r="21" spans="2:21" ht="16" x14ac:dyDescent="0.2">
      <c r="B21" t="s">
        <v>9</v>
      </c>
      <c r="C21" s="1">
        <v>6</v>
      </c>
      <c r="D21" s="14"/>
      <c r="E21" s="5">
        <v>1.373</v>
      </c>
      <c r="F21">
        <v>1.1140000000000001</v>
      </c>
      <c r="G21">
        <v>300</v>
      </c>
      <c r="H21">
        <f t="shared" si="0"/>
        <v>0.2589999999999999</v>
      </c>
      <c r="I21" s="10"/>
      <c r="J21" s="5"/>
      <c r="K21" s="5"/>
      <c r="L21" s="66" t="s">
        <v>35</v>
      </c>
      <c r="M21" s="27">
        <f>((J24)/G24/6.22)*1000/0.01</f>
        <v>2.4919614147909956</v>
      </c>
      <c r="N21" s="32">
        <v>13.295</v>
      </c>
      <c r="O21" s="10">
        <f>M21/N21</f>
        <v>0.18743598456494889</v>
      </c>
      <c r="P21" s="83"/>
      <c r="Q21" s="85"/>
      <c r="R21" s="39"/>
      <c r="S21" s="39"/>
      <c r="T21" s="39"/>
      <c r="U21" s="5"/>
    </row>
    <row r="22" spans="2:21" ht="16" x14ac:dyDescent="0.2">
      <c r="B22" t="s">
        <v>9</v>
      </c>
      <c r="C22" s="1">
        <v>7</v>
      </c>
      <c r="D22" s="15" t="s">
        <v>34</v>
      </c>
      <c r="E22" s="5">
        <v>1.329</v>
      </c>
      <c r="F22">
        <v>1.0349999999999999</v>
      </c>
      <c r="G22">
        <v>300</v>
      </c>
      <c r="H22">
        <f t="shared" si="0"/>
        <v>0.29400000000000004</v>
      </c>
      <c r="I22" s="5">
        <f>AVERAGE(H22:H23)</f>
        <v>0.29350000000000009</v>
      </c>
      <c r="J22" s="5">
        <f>I22-$I$15</f>
        <v>7.7000000000000068E-2</v>
      </c>
      <c r="K22" s="5"/>
      <c r="L22" s="65"/>
      <c r="M22" s="26"/>
      <c r="N22" s="32"/>
      <c r="O22" s="10"/>
      <c r="P22" s="83"/>
      <c r="Q22" s="85"/>
      <c r="R22" s="39"/>
      <c r="S22" s="39"/>
      <c r="T22" s="39"/>
      <c r="U22" s="5"/>
    </row>
    <row r="23" spans="2:21" ht="16" x14ac:dyDescent="0.2">
      <c r="B23" t="s">
        <v>9</v>
      </c>
      <c r="C23" s="1">
        <v>8</v>
      </c>
      <c r="D23" s="14"/>
      <c r="E23" s="5">
        <v>1.3240000000000001</v>
      </c>
      <c r="F23">
        <v>1.0309999999999999</v>
      </c>
      <c r="G23">
        <v>300</v>
      </c>
      <c r="H23">
        <f t="shared" si="0"/>
        <v>0.29300000000000015</v>
      </c>
      <c r="I23" s="10"/>
      <c r="J23" s="5"/>
      <c r="K23" s="5"/>
      <c r="L23" s="66" t="s">
        <v>36</v>
      </c>
      <c r="M23" s="27">
        <f>((J26)/G26/6.22)*1000/0.01</f>
        <v>2.3579849946409452</v>
      </c>
      <c r="N23" s="32">
        <v>11.744999999999999</v>
      </c>
      <c r="O23" s="10">
        <f>M23/N23</f>
        <v>0.20076500592941213</v>
      </c>
      <c r="P23" s="83"/>
      <c r="Q23" s="85"/>
      <c r="R23" s="39"/>
      <c r="S23" s="40"/>
      <c r="T23" s="39"/>
      <c r="U23" s="5"/>
    </row>
    <row r="24" spans="2:21" ht="16" x14ac:dyDescent="0.2">
      <c r="B24" t="s">
        <v>9</v>
      </c>
      <c r="C24" s="1">
        <v>9</v>
      </c>
      <c r="D24" s="15" t="s">
        <v>35</v>
      </c>
      <c r="E24" s="5">
        <v>1.3220000000000001</v>
      </c>
      <c r="F24">
        <v>1.0580000000000001</v>
      </c>
      <c r="G24">
        <v>300</v>
      </c>
      <c r="H24">
        <f t="shared" si="0"/>
        <v>0.26400000000000001</v>
      </c>
      <c r="I24" s="5">
        <f>AVERAGE(H24:H25)</f>
        <v>0.26300000000000001</v>
      </c>
      <c r="J24" s="5">
        <f>I24-$I$15</f>
        <v>4.6499999999999986E-2</v>
      </c>
      <c r="K24" s="5"/>
      <c r="L24" s="72"/>
      <c r="M24" s="52"/>
      <c r="N24" s="69"/>
      <c r="O24" s="70"/>
      <c r="P24" s="87"/>
      <c r="Q24" s="88"/>
      <c r="R24" s="39"/>
      <c r="S24" s="39"/>
      <c r="T24" s="39"/>
      <c r="U24" s="5"/>
    </row>
    <row r="25" spans="2:21" ht="16" x14ac:dyDescent="0.2">
      <c r="B25" t="s">
        <v>9</v>
      </c>
      <c r="C25" s="1">
        <v>10</v>
      </c>
      <c r="D25" s="14"/>
      <c r="E25" s="5">
        <v>1.321</v>
      </c>
      <c r="F25">
        <v>1.0589999999999999</v>
      </c>
      <c r="G25">
        <v>300</v>
      </c>
      <c r="H25">
        <f t="shared" si="0"/>
        <v>0.26200000000000001</v>
      </c>
      <c r="I25" s="10"/>
      <c r="J25" s="5"/>
      <c r="K25" s="5"/>
      <c r="L25" s="54" t="s">
        <v>20</v>
      </c>
      <c r="M25" s="49">
        <f>((J30)/G30/6.22)*1000/0.01</f>
        <v>6.082529474812433</v>
      </c>
      <c r="N25" s="50">
        <v>9.9580000000000002</v>
      </c>
      <c r="O25" s="51">
        <f>M25/N25</f>
        <v>0.61081838469697058</v>
      </c>
      <c r="P25" s="82">
        <f>AVERAGE(O25:O34)</f>
        <v>0.470726275083792</v>
      </c>
      <c r="Q25" s="84">
        <f>STDEV(O25:O34)</f>
        <v>0.10157163035490874</v>
      </c>
      <c r="R25" s="39"/>
      <c r="S25" s="39"/>
      <c r="T25" s="39"/>
      <c r="U25" s="5"/>
    </row>
    <row r="26" spans="2:21" ht="16" x14ac:dyDescent="0.2">
      <c r="B26" t="s">
        <v>9</v>
      </c>
      <c r="C26" s="1">
        <v>11</v>
      </c>
      <c r="D26" s="15" t="s">
        <v>36</v>
      </c>
      <c r="E26" s="5">
        <v>1.3320000000000001</v>
      </c>
      <c r="F26">
        <v>1.0649999999999999</v>
      </c>
      <c r="G26">
        <v>300</v>
      </c>
      <c r="H26">
        <f t="shared" si="0"/>
        <v>0.26700000000000013</v>
      </c>
      <c r="I26" s="5">
        <f t="shared" ref="I26" si="1">AVERAGE(H26:H27)</f>
        <v>0.26050000000000006</v>
      </c>
      <c r="J26" s="5">
        <f>I26-$I$15</f>
        <v>4.4000000000000039E-2</v>
      </c>
      <c r="K26" s="5"/>
      <c r="L26" s="71"/>
      <c r="M26" s="26"/>
      <c r="N26" s="33"/>
      <c r="O26" s="10"/>
      <c r="P26" s="83"/>
      <c r="Q26" s="85"/>
      <c r="R26" s="39"/>
      <c r="S26" s="39"/>
      <c r="T26" s="39"/>
      <c r="U26" s="5"/>
    </row>
    <row r="27" spans="2:21" ht="16" x14ac:dyDescent="0.2">
      <c r="B27" t="s">
        <v>9</v>
      </c>
      <c r="C27" s="1">
        <v>12</v>
      </c>
      <c r="D27" s="14"/>
      <c r="E27" s="5">
        <v>1.3260000000000001</v>
      </c>
      <c r="F27">
        <v>1.0720000000000001</v>
      </c>
      <c r="G27">
        <v>300</v>
      </c>
      <c r="H27">
        <f t="shared" si="0"/>
        <v>0.254</v>
      </c>
      <c r="I27" s="10"/>
      <c r="J27" s="5"/>
      <c r="K27" s="5"/>
      <c r="L27" s="56" t="s">
        <v>21</v>
      </c>
      <c r="M27" s="27">
        <f>((J32)/G32/6.22)*1000/0.01</f>
        <v>4.0192926045016053</v>
      </c>
      <c r="N27" s="32">
        <v>9.7579999999999991</v>
      </c>
      <c r="O27" s="10">
        <f>M27/N27</f>
        <v>0.41189717201287207</v>
      </c>
      <c r="P27" s="83"/>
      <c r="Q27" s="85"/>
      <c r="R27" s="39"/>
      <c r="S27" s="39"/>
      <c r="T27" s="39"/>
      <c r="U27" s="5"/>
    </row>
    <row r="28" spans="2:21" ht="16" x14ac:dyDescent="0.2">
      <c r="B28" t="s">
        <v>9</v>
      </c>
      <c r="L28" s="71"/>
      <c r="M28" s="26"/>
      <c r="N28" s="33"/>
      <c r="O28" s="10"/>
      <c r="P28" s="83"/>
      <c r="Q28" s="85"/>
      <c r="R28" s="38"/>
      <c r="S28" s="39"/>
    </row>
    <row r="29" spans="2:21" ht="16" x14ac:dyDescent="0.2">
      <c r="B29" t="s">
        <v>9</v>
      </c>
      <c r="L29" s="56" t="s">
        <v>22</v>
      </c>
      <c r="M29" s="27">
        <f>((J34)/G34/6.22)*1000/0.01</f>
        <v>4.0460878885316163</v>
      </c>
      <c r="N29" s="32">
        <v>11.795</v>
      </c>
      <c r="O29" s="10">
        <f>M29/N29</f>
        <v>0.34303415756944605</v>
      </c>
      <c r="P29" s="83"/>
      <c r="Q29" s="85"/>
      <c r="R29" s="38"/>
      <c r="S29" s="39"/>
    </row>
    <row r="30" spans="2:21" ht="16" x14ac:dyDescent="0.2">
      <c r="B30" t="s">
        <v>9</v>
      </c>
      <c r="C30" s="1">
        <v>23</v>
      </c>
      <c r="D30" s="23" t="s">
        <v>20</v>
      </c>
      <c r="E30" s="5">
        <v>1.2889999999999999</v>
      </c>
      <c r="F30">
        <v>0.94899999999999995</v>
      </c>
      <c r="G30">
        <v>300</v>
      </c>
      <c r="H30" s="5">
        <f t="shared" ref="H30:H39" si="2">E30-F30</f>
        <v>0.33999999999999997</v>
      </c>
      <c r="I30" s="5">
        <f>AVERAGE(H30:H31)</f>
        <v>0.33</v>
      </c>
      <c r="J30" s="5">
        <f>I30-$I$15</f>
        <v>0.11349999999999999</v>
      </c>
      <c r="K30" s="5"/>
      <c r="L30" s="71"/>
      <c r="M30" s="26"/>
      <c r="N30" s="33"/>
      <c r="O30" s="10"/>
      <c r="P30" s="83"/>
      <c r="Q30" s="85"/>
      <c r="R30" s="38"/>
      <c r="S30" s="39"/>
      <c r="T30" s="39"/>
      <c r="U30" s="5"/>
    </row>
    <row r="31" spans="2:21" ht="16" x14ac:dyDescent="0.2">
      <c r="B31" t="s">
        <v>9</v>
      </c>
      <c r="C31" s="1">
        <v>24</v>
      </c>
      <c r="D31" s="24"/>
      <c r="E31" s="5">
        <v>1.276</v>
      </c>
      <c r="F31">
        <v>0.95599999999999996</v>
      </c>
      <c r="G31">
        <v>300</v>
      </c>
      <c r="H31" s="5">
        <f t="shared" si="2"/>
        <v>0.32000000000000006</v>
      </c>
      <c r="I31" s="10"/>
      <c r="J31" s="5"/>
      <c r="K31" s="5"/>
      <c r="L31" s="56" t="s">
        <v>23</v>
      </c>
      <c r="M31" s="27">
        <f>((J36)/G36/6.22)*1000/0.01</f>
        <v>6.0289389067524084</v>
      </c>
      <c r="N31" s="32">
        <v>12.72</v>
      </c>
      <c r="O31" s="10">
        <f>M31/N31</f>
        <v>0.47397318449311382</v>
      </c>
      <c r="P31" s="83"/>
      <c r="Q31" s="85"/>
      <c r="R31" s="38"/>
      <c r="S31" s="39"/>
      <c r="T31" s="5"/>
      <c r="U31" s="5"/>
    </row>
    <row r="32" spans="2:21" ht="16" x14ac:dyDescent="0.2">
      <c r="B32" t="s">
        <v>9</v>
      </c>
      <c r="C32" s="1">
        <v>25</v>
      </c>
      <c r="D32" s="23" t="s">
        <v>21</v>
      </c>
      <c r="E32" s="5">
        <v>1.2829999999999999</v>
      </c>
      <c r="F32">
        <v>0.99099999999999999</v>
      </c>
      <c r="G32">
        <v>300</v>
      </c>
      <c r="H32">
        <f t="shared" si="2"/>
        <v>0.29199999999999993</v>
      </c>
      <c r="I32" s="5">
        <f>AVERAGE(H32:H33)</f>
        <v>0.29149999999999998</v>
      </c>
      <c r="J32" s="5">
        <f>I32-$I$15</f>
        <v>7.4999999999999956E-2</v>
      </c>
      <c r="K32" s="5"/>
      <c r="L32" s="71"/>
      <c r="M32" s="26"/>
      <c r="N32" s="33"/>
      <c r="O32" s="10"/>
      <c r="P32" s="83"/>
      <c r="Q32" s="85"/>
      <c r="R32" s="38"/>
      <c r="S32" s="39"/>
      <c r="T32" s="39"/>
      <c r="U32" s="5"/>
    </row>
    <row r="33" spans="2:21" ht="16" x14ac:dyDescent="0.2">
      <c r="B33" t="s">
        <v>9</v>
      </c>
      <c r="C33" s="1">
        <v>26</v>
      </c>
      <c r="D33" s="24"/>
      <c r="E33" s="5">
        <v>1.276</v>
      </c>
      <c r="F33">
        <v>0.98499999999999999</v>
      </c>
      <c r="G33">
        <v>300</v>
      </c>
      <c r="H33">
        <f t="shared" si="2"/>
        <v>0.29100000000000004</v>
      </c>
      <c r="I33" s="10"/>
      <c r="J33" s="5"/>
      <c r="K33" s="5"/>
      <c r="L33" s="56" t="s">
        <v>24</v>
      </c>
      <c r="M33" s="27">
        <f>((J38)/G38/6.22)*1000/0.01</f>
        <v>5.7341907824222895</v>
      </c>
      <c r="N33" s="32">
        <v>11.157999999999999</v>
      </c>
      <c r="O33" s="10">
        <f>M33/N33</f>
        <v>0.51390847664655759</v>
      </c>
      <c r="P33" s="83"/>
      <c r="Q33" s="85"/>
      <c r="R33" s="38"/>
      <c r="S33" s="39"/>
      <c r="T33" s="5"/>
      <c r="U33" s="5"/>
    </row>
    <row r="34" spans="2:21" ht="16" x14ac:dyDescent="0.2">
      <c r="B34" t="s">
        <v>9</v>
      </c>
      <c r="C34" s="1">
        <v>27</v>
      </c>
      <c r="D34" s="23" t="s">
        <v>22</v>
      </c>
      <c r="E34" s="5">
        <v>1.276</v>
      </c>
      <c r="F34">
        <v>0.98699999999999999</v>
      </c>
      <c r="G34">
        <v>300</v>
      </c>
      <c r="H34">
        <f t="shared" si="2"/>
        <v>0.28900000000000003</v>
      </c>
      <c r="I34" s="5">
        <f>AVERAGE(H34:H35)</f>
        <v>0.29199999999999998</v>
      </c>
      <c r="J34" s="5">
        <f>I34-$I$15</f>
        <v>7.5499999999999956E-2</v>
      </c>
      <c r="K34" s="5"/>
      <c r="L34" s="71"/>
      <c r="M34" s="26"/>
      <c r="N34" s="33"/>
      <c r="O34" s="10"/>
      <c r="P34" s="83"/>
      <c r="Q34" s="85"/>
      <c r="R34" s="38"/>
      <c r="S34" s="39"/>
      <c r="T34" s="39"/>
      <c r="U34" s="5"/>
    </row>
    <row r="35" spans="2:21" ht="16" x14ac:dyDescent="0.2">
      <c r="B35" t="s">
        <v>9</v>
      </c>
      <c r="C35" s="1">
        <v>28</v>
      </c>
      <c r="D35" s="24"/>
      <c r="E35" s="5">
        <v>1.2549999999999999</v>
      </c>
      <c r="F35" s="5">
        <v>0.96</v>
      </c>
      <c r="G35">
        <v>300</v>
      </c>
      <c r="H35">
        <f t="shared" si="2"/>
        <v>0.29499999999999993</v>
      </c>
      <c r="I35" s="10"/>
      <c r="J35" s="5"/>
      <c r="K35" s="5"/>
      <c r="L35" s="56" t="s">
        <v>29</v>
      </c>
      <c r="M35" s="27">
        <f>((J40)/G40/6.22)*1000/0.01</f>
        <v>2.9206859592711711</v>
      </c>
      <c r="N35" s="30">
        <v>19.007999999999999</v>
      </c>
      <c r="O35" s="10">
        <f>M35/N35</f>
        <v>0.15365561654414833</v>
      </c>
      <c r="P35" s="73">
        <f>AVERAGE(O35:O40)</f>
        <v>0.17695304455337502</v>
      </c>
      <c r="Q35" s="80">
        <f>STDEV(O35:O40)</f>
        <v>3.7055679739786115E-2</v>
      </c>
      <c r="R35" s="38"/>
      <c r="S35" s="39"/>
      <c r="T35" s="5"/>
      <c r="U35" s="5"/>
    </row>
    <row r="36" spans="2:21" ht="16" x14ac:dyDescent="0.2">
      <c r="B36" t="s">
        <v>9</v>
      </c>
      <c r="C36" s="1">
        <v>29</v>
      </c>
      <c r="D36" s="23" t="s">
        <v>23</v>
      </c>
      <c r="E36" s="5">
        <v>1.2749999999999999</v>
      </c>
      <c r="F36">
        <v>0.94599999999999995</v>
      </c>
      <c r="G36">
        <v>300</v>
      </c>
      <c r="H36">
        <f t="shared" si="2"/>
        <v>0.32899999999999996</v>
      </c>
      <c r="I36" s="5">
        <f>AVERAGE(H36:H37)</f>
        <v>0.32899999999999996</v>
      </c>
      <c r="J36" s="5">
        <f>I36-$I$15</f>
        <v>0.11249999999999993</v>
      </c>
      <c r="K36" s="5"/>
      <c r="L36" s="56"/>
      <c r="M36" s="26"/>
      <c r="N36" s="29"/>
      <c r="P36" s="73"/>
      <c r="Q36" s="80"/>
      <c r="R36" s="38"/>
      <c r="S36" s="39"/>
      <c r="T36" s="39"/>
      <c r="U36" s="5"/>
    </row>
    <row r="37" spans="2:21" ht="16" x14ac:dyDescent="0.2">
      <c r="B37" t="s">
        <v>9</v>
      </c>
      <c r="C37" s="1">
        <v>30</v>
      </c>
      <c r="D37" s="24"/>
      <c r="E37" s="5">
        <v>1.2769999999999999</v>
      </c>
      <c r="F37">
        <v>0.94799999999999995</v>
      </c>
      <c r="G37">
        <v>300</v>
      </c>
      <c r="H37">
        <f t="shared" si="2"/>
        <v>0.32899999999999996</v>
      </c>
      <c r="I37" s="10"/>
      <c r="J37" s="5"/>
      <c r="K37" s="5"/>
      <c r="L37" s="66" t="s">
        <v>35</v>
      </c>
      <c r="M37" s="27">
        <f>((J40)/G40/6.22)*1000/0.01</f>
        <v>2.9206859592711711</v>
      </c>
      <c r="N37" s="32">
        <v>13.295</v>
      </c>
      <c r="O37" s="10">
        <f>M37/N37</f>
        <v>0.2196830356728974</v>
      </c>
      <c r="P37" s="73"/>
      <c r="Q37" s="80"/>
      <c r="R37" s="39"/>
      <c r="S37" s="39"/>
      <c r="T37" s="5"/>
      <c r="U37" s="5"/>
    </row>
    <row r="38" spans="2:21" ht="16" x14ac:dyDescent="0.2">
      <c r="B38" t="s">
        <v>9</v>
      </c>
      <c r="C38" s="1">
        <v>31</v>
      </c>
      <c r="D38" s="23" t="s">
        <v>24</v>
      </c>
      <c r="E38" s="5">
        <v>1.264</v>
      </c>
      <c r="F38">
        <v>0.92500000000000004</v>
      </c>
      <c r="G38">
        <v>300</v>
      </c>
      <c r="H38">
        <f t="shared" si="2"/>
        <v>0.33899999999999997</v>
      </c>
      <c r="I38" s="5">
        <f>AVERAGE(H38:H39)</f>
        <v>0.32349999999999995</v>
      </c>
      <c r="J38" s="5">
        <f>I38-$I$15</f>
        <v>0.10699999999999993</v>
      </c>
      <c r="K38" s="5"/>
      <c r="L38" s="56"/>
      <c r="M38" s="26"/>
      <c r="N38" s="29"/>
      <c r="P38" s="73"/>
      <c r="Q38" s="80"/>
      <c r="R38" s="38"/>
      <c r="S38" s="39"/>
      <c r="T38" s="39"/>
      <c r="U38" s="5"/>
    </row>
    <row r="39" spans="2:21" ht="16" x14ac:dyDescent="0.2">
      <c r="B39" t="s">
        <v>9</v>
      </c>
      <c r="C39" s="1">
        <v>32</v>
      </c>
      <c r="D39" s="24"/>
      <c r="E39" s="5">
        <v>1.2589999999999999</v>
      </c>
      <c r="F39">
        <v>0.95099999999999996</v>
      </c>
      <c r="G39">
        <v>300</v>
      </c>
      <c r="H39">
        <f t="shared" si="2"/>
        <v>0.30799999999999994</v>
      </c>
      <c r="I39" s="10"/>
      <c r="J39" s="5"/>
      <c r="K39" s="5"/>
      <c r="L39" s="56" t="s">
        <v>31</v>
      </c>
      <c r="M39" s="27">
        <f>((J44)/G44/6.22)*1000/0.01</f>
        <v>2.0096463022508058</v>
      </c>
      <c r="N39" s="30">
        <v>12.757999999999999</v>
      </c>
      <c r="O39" s="10">
        <f>M39/N39</f>
        <v>0.15752048144307931</v>
      </c>
      <c r="P39" s="73"/>
      <c r="Q39" s="80"/>
      <c r="R39" s="38"/>
      <c r="S39" s="39"/>
      <c r="T39" s="5"/>
      <c r="U39" s="5"/>
    </row>
    <row r="40" spans="2:21" ht="16" x14ac:dyDescent="0.2">
      <c r="B40" t="s">
        <v>9</v>
      </c>
      <c r="C40" s="1">
        <v>41</v>
      </c>
      <c r="D40" s="23" t="s">
        <v>29</v>
      </c>
      <c r="E40" s="5">
        <v>1.252</v>
      </c>
      <c r="F40">
        <v>0.98499999999999999</v>
      </c>
      <c r="G40">
        <v>300</v>
      </c>
      <c r="H40">
        <f t="shared" ref="H40:H67" si="3">E40-F40</f>
        <v>0.26700000000000002</v>
      </c>
      <c r="I40" s="5">
        <f>AVERAGE(H40:H41)</f>
        <v>0.27100000000000007</v>
      </c>
      <c r="J40" s="5">
        <f>I40-$I$15</f>
        <v>5.4500000000000048E-2</v>
      </c>
      <c r="K40" s="5"/>
      <c r="L40" s="57"/>
      <c r="M40" s="58"/>
      <c r="N40" s="53"/>
      <c r="O40" s="7"/>
      <c r="P40" s="75"/>
      <c r="Q40" s="81"/>
      <c r="R40" s="39"/>
      <c r="S40" s="39"/>
      <c r="T40" s="39"/>
      <c r="U40" s="5"/>
    </row>
    <row r="41" spans="2:21" ht="16" x14ac:dyDescent="0.2">
      <c r="B41" t="s">
        <v>9</v>
      </c>
      <c r="C41" s="1">
        <v>42</v>
      </c>
      <c r="D41" s="23"/>
      <c r="E41" s="5">
        <v>1.2310000000000001</v>
      </c>
      <c r="F41">
        <v>0.95599999999999996</v>
      </c>
      <c r="G41">
        <v>300</v>
      </c>
      <c r="H41">
        <f t="shared" si="3"/>
        <v>0.27500000000000013</v>
      </c>
      <c r="I41" s="5"/>
      <c r="K41" s="5"/>
      <c r="L41" s="59" t="s">
        <v>37</v>
      </c>
      <c r="M41" s="49">
        <f>((J46)/G46/6.22)*1000/0.01</f>
        <v>1.8488745980707384</v>
      </c>
      <c r="N41" s="55">
        <v>10.483000000000001</v>
      </c>
      <c r="O41" s="51">
        <f>M41/N41</f>
        <v>0.17636884461229976</v>
      </c>
      <c r="P41" s="74">
        <f>AVERAGE(O41:O50)</f>
        <v>0.20286066724878685</v>
      </c>
      <c r="Q41" s="76">
        <f>STDEV(O41:O50)</f>
        <v>8.9996325526614587E-2</v>
      </c>
      <c r="R41" s="39"/>
      <c r="S41" s="39"/>
    </row>
    <row r="42" spans="2:21" ht="16" x14ac:dyDescent="0.2">
      <c r="B42" t="s">
        <v>9</v>
      </c>
      <c r="C42" s="1">
        <v>43</v>
      </c>
      <c r="D42" s="23" t="s">
        <v>30</v>
      </c>
      <c r="E42" s="5">
        <v>1.302</v>
      </c>
      <c r="F42">
        <v>0.92600000000000005</v>
      </c>
      <c r="G42">
        <v>300</v>
      </c>
      <c r="H42">
        <f t="shared" si="3"/>
        <v>0.376</v>
      </c>
      <c r="I42" s="5">
        <f>AVERAGE(H42:H43)</f>
        <v>0.3785</v>
      </c>
      <c r="J42" s="5">
        <f>I42-$I$15</f>
        <v>0.16199999999999998</v>
      </c>
      <c r="K42" s="5"/>
      <c r="L42" s="60"/>
      <c r="M42" s="25"/>
      <c r="N42" s="30"/>
      <c r="P42" s="73"/>
      <c r="Q42" s="77"/>
      <c r="R42" s="39"/>
      <c r="S42" s="39"/>
      <c r="T42" s="39"/>
      <c r="U42" s="5"/>
    </row>
    <row r="43" spans="2:21" ht="16" x14ac:dyDescent="0.2">
      <c r="B43" t="s">
        <v>9</v>
      </c>
      <c r="C43" s="1">
        <v>44</v>
      </c>
      <c r="D43" s="23"/>
      <c r="E43" s="5">
        <v>1.304</v>
      </c>
      <c r="F43">
        <v>0.92300000000000004</v>
      </c>
      <c r="G43">
        <v>300</v>
      </c>
      <c r="H43">
        <f t="shared" si="3"/>
        <v>0.38100000000000001</v>
      </c>
      <c r="I43" s="5"/>
      <c r="L43" s="61" t="s">
        <v>38</v>
      </c>
      <c r="M43" s="27">
        <f>((J48)/G48/6.22)*1000/0.01</f>
        <v>1.6613076098606689</v>
      </c>
      <c r="N43" s="30">
        <v>12.87</v>
      </c>
      <c r="O43" s="10">
        <f>M43/N43</f>
        <v>0.12908373036990436</v>
      </c>
      <c r="P43" s="73"/>
      <c r="Q43" s="77"/>
      <c r="R43" s="39"/>
      <c r="S43" s="39"/>
    </row>
    <row r="44" spans="2:21" ht="16" x14ac:dyDescent="0.2">
      <c r="B44" t="s">
        <v>9</v>
      </c>
      <c r="C44" s="1">
        <v>45</v>
      </c>
      <c r="D44" s="23" t="s">
        <v>31</v>
      </c>
      <c r="E44" s="5">
        <v>1.23</v>
      </c>
      <c r="F44">
        <v>0.98199999999999998</v>
      </c>
      <c r="G44">
        <v>300</v>
      </c>
      <c r="H44">
        <f t="shared" si="3"/>
        <v>0.248</v>
      </c>
      <c r="I44" s="5">
        <f>AVERAGE(H44:H45)</f>
        <v>0.25400000000000006</v>
      </c>
      <c r="J44" s="5">
        <f>I44-$I$15</f>
        <v>3.7500000000000033E-2</v>
      </c>
      <c r="K44" s="5"/>
      <c r="L44" s="60"/>
      <c r="M44" s="25"/>
      <c r="N44" s="30"/>
      <c r="P44" s="73"/>
      <c r="Q44" s="77"/>
      <c r="R44" s="39"/>
      <c r="S44" s="39"/>
      <c r="T44" s="39"/>
      <c r="U44" s="5"/>
    </row>
    <row r="45" spans="2:21" ht="16" x14ac:dyDescent="0.2">
      <c r="B45" t="s">
        <v>9</v>
      </c>
      <c r="C45" s="1">
        <v>46</v>
      </c>
      <c r="D45" s="23"/>
      <c r="E45" s="5">
        <v>1.2290000000000001</v>
      </c>
      <c r="F45">
        <v>0.96899999999999997</v>
      </c>
      <c r="G45">
        <v>300</v>
      </c>
      <c r="H45" s="5">
        <f t="shared" si="3"/>
        <v>0.26000000000000012</v>
      </c>
      <c r="I45" s="5"/>
      <c r="L45" s="61" t="s">
        <v>39</v>
      </c>
      <c r="M45" s="27">
        <f>((J50)/G50/6.22)*1000/0.01</f>
        <v>3.5905680600214338</v>
      </c>
      <c r="N45" s="30">
        <v>11.845000000000001</v>
      </c>
      <c r="O45" s="10">
        <f>M45/N45</f>
        <v>0.3031294267641565</v>
      </c>
      <c r="P45" s="73"/>
      <c r="Q45" s="77"/>
      <c r="R45" s="39"/>
      <c r="S45" s="39"/>
    </row>
    <row r="46" spans="2:21" ht="16" x14ac:dyDescent="0.2">
      <c r="B46" t="s">
        <v>9</v>
      </c>
      <c r="C46" s="1">
        <v>47</v>
      </c>
      <c r="D46" s="19" t="s">
        <v>37</v>
      </c>
      <c r="E46" s="5">
        <v>1.212</v>
      </c>
      <c r="F46">
        <v>0.96099999999999997</v>
      </c>
      <c r="G46">
        <v>300</v>
      </c>
      <c r="H46">
        <f t="shared" si="3"/>
        <v>0.251</v>
      </c>
      <c r="I46" s="5">
        <f>AVERAGE(H46:H47)</f>
        <v>0.251</v>
      </c>
      <c r="J46" s="5">
        <f>I46-$I$15</f>
        <v>3.4499999999999975E-2</v>
      </c>
      <c r="K46" s="5"/>
      <c r="L46" s="60"/>
      <c r="M46" s="25"/>
      <c r="N46" s="30"/>
      <c r="P46" s="73"/>
      <c r="Q46" s="77"/>
      <c r="R46" s="39"/>
      <c r="S46" s="39"/>
      <c r="T46" s="39"/>
      <c r="U46" s="5"/>
    </row>
    <row r="47" spans="2:21" ht="16" x14ac:dyDescent="0.2">
      <c r="B47" t="s">
        <v>9</v>
      </c>
      <c r="C47" s="1">
        <v>48</v>
      </c>
      <c r="D47" s="20"/>
      <c r="E47" s="5">
        <v>1.218</v>
      </c>
      <c r="F47">
        <v>0.96699999999999997</v>
      </c>
      <c r="G47">
        <v>300</v>
      </c>
      <c r="H47" s="5">
        <f t="shared" si="3"/>
        <v>0.251</v>
      </c>
      <c r="L47" s="61" t="s">
        <v>40</v>
      </c>
      <c r="M47" s="27">
        <f>((J52)/G52/6.22)*1000/0.01</f>
        <v>0.37513397642015339</v>
      </c>
      <c r="N47" s="30">
        <v>12.27</v>
      </c>
      <c r="O47" s="10"/>
      <c r="P47" s="73"/>
      <c r="Q47" s="77"/>
      <c r="R47" s="39"/>
      <c r="S47" s="39"/>
    </row>
    <row r="48" spans="2:21" ht="16" x14ac:dyDescent="0.2">
      <c r="B48" t="s">
        <v>9</v>
      </c>
      <c r="C48" s="1">
        <v>49</v>
      </c>
      <c r="D48" s="19" t="s">
        <v>38</v>
      </c>
      <c r="E48" s="5">
        <v>1.2250000000000001</v>
      </c>
      <c r="F48">
        <v>0.97699999999999998</v>
      </c>
      <c r="G48">
        <v>300</v>
      </c>
      <c r="H48">
        <f t="shared" si="3"/>
        <v>0.24800000000000011</v>
      </c>
      <c r="I48" s="5">
        <f>AVERAGE(H48:H49)</f>
        <v>0.24750000000000011</v>
      </c>
      <c r="J48" s="5">
        <f>I48-$I$15</f>
        <v>3.1000000000000083E-2</v>
      </c>
      <c r="K48" s="5"/>
      <c r="L48" s="60"/>
      <c r="M48" s="25"/>
      <c r="N48" s="30"/>
      <c r="P48" s="73"/>
      <c r="Q48" s="77"/>
      <c r="R48" s="39"/>
      <c r="S48" s="39"/>
      <c r="T48" s="39"/>
      <c r="U48" s="5"/>
    </row>
    <row r="49" spans="2:21" ht="16" x14ac:dyDescent="0.2">
      <c r="B49" t="s">
        <v>9</v>
      </c>
      <c r="C49" s="1">
        <v>50</v>
      </c>
      <c r="D49" s="20"/>
      <c r="E49" s="5">
        <v>1.2290000000000001</v>
      </c>
      <c r="F49">
        <v>0.98199999999999998</v>
      </c>
      <c r="G49">
        <v>300</v>
      </c>
      <c r="H49" s="5">
        <f t="shared" si="3"/>
        <v>0.24700000000000011</v>
      </c>
      <c r="L49" s="61" t="s">
        <v>41</v>
      </c>
      <c r="M49" s="27">
        <f>((J54)/G54/6.22)*1000/0.01</f>
        <v>0.93783494105037901</v>
      </c>
      <c r="N49" s="30">
        <v>13.87</v>
      </c>
      <c r="O49" s="10"/>
      <c r="P49" s="73"/>
      <c r="Q49" s="77"/>
      <c r="R49" s="39"/>
      <c r="S49" s="39"/>
    </row>
    <row r="50" spans="2:21" ht="16" x14ac:dyDescent="0.2">
      <c r="B50" t="s">
        <v>9</v>
      </c>
      <c r="C50" s="1">
        <v>51</v>
      </c>
      <c r="D50" s="19" t="s">
        <v>39</v>
      </c>
      <c r="E50" s="5">
        <v>1.2230000000000001</v>
      </c>
      <c r="F50">
        <v>0.93700000000000006</v>
      </c>
      <c r="G50">
        <v>300</v>
      </c>
      <c r="H50">
        <f t="shared" si="3"/>
        <v>0.28600000000000003</v>
      </c>
      <c r="I50" s="5">
        <f>AVERAGE(H50:H51)</f>
        <v>0.28349999999999997</v>
      </c>
      <c r="J50" s="5">
        <f>I50-$I$15</f>
        <v>6.6999999999999948E-2</v>
      </c>
      <c r="K50" s="5"/>
      <c r="L50" s="62"/>
      <c r="M50" s="58"/>
      <c r="N50" s="63"/>
      <c r="O50" s="7"/>
      <c r="P50" s="75"/>
      <c r="Q50" s="78"/>
      <c r="R50" s="38"/>
      <c r="S50" s="39"/>
    </row>
    <row r="51" spans="2:21" ht="16" x14ac:dyDescent="0.2">
      <c r="B51" t="s">
        <v>9</v>
      </c>
      <c r="C51" s="1">
        <v>52</v>
      </c>
      <c r="D51" s="20"/>
      <c r="E51" s="5">
        <v>1.214</v>
      </c>
      <c r="F51">
        <v>0.93300000000000005</v>
      </c>
      <c r="G51">
        <v>300</v>
      </c>
      <c r="H51" s="5">
        <f t="shared" si="3"/>
        <v>0.28099999999999992</v>
      </c>
      <c r="L51" s="64" t="s">
        <v>42</v>
      </c>
      <c r="M51" s="49">
        <f>((J56)/G56/6.22)*1000/0.01</f>
        <v>0.53590568060021782</v>
      </c>
      <c r="N51" s="55">
        <v>12.395</v>
      </c>
      <c r="O51" s="10"/>
      <c r="P51" s="74">
        <f>AVERAGE(O51:O59)</f>
        <v>0.11858253688248811</v>
      </c>
      <c r="Q51" s="79">
        <f>STDEV(O51:O68)</f>
        <v>8.314319497020646E-2</v>
      </c>
      <c r="R51" s="38"/>
      <c r="S51" s="39"/>
    </row>
    <row r="52" spans="2:21" ht="16" x14ac:dyDescent="0.2">
      <c r="B52" t="s">
        <v>9</v>
      </c>
      <c r="C52" s="1">
        <v>53</v>
      </c>
      <c r="D52" s="19" t="s">
        <v>40</v>
      </c>
      <c r="E52" s="5">
        <v>1.2050000000000001</v>
      </c>
      <c r="F52">
        <v>0.97899999999999998</v>
      </c>
      <c r="G52">
        <v>300</v>
      </c>
      <c r="H52">
        <f t="shared" si="3"/>
        <v>0.22600000000000009</v>
      </c>
      <c r="I52" s="5">
        <f>AVERAGE(H52:H53)</f>
        <v>0.22350000000000009</v>
      </c>
      <c r="J52" s="5">
        <f>I52-$I$15</f>
        <v>7.0000000000000617E-3</v>
      </c>
      <c r="K52" s="5"/>
      <c r="L52" s="65"/>
      <c r="M52" s="25"/>
      <c r="N52" s="29"/>
      <c r="P52" s="73"/>
      <c r="Q52" s="80"/>
      <c r="R52" s="44"/>
      <c r="S52" s="39"/>
      <c r="T52" s="39"/>
      <c r="U52" s="5"/>
    </row>
    <row r="53" spans="2:21" ht="16" x14ac:dyDescent="0.2">
      <c r="B53" t="s">
        <v>9</v>
      </c>
      <c r="C53" s="1">
        <v>54</v>
      </c>
      <c r="D53" s="20"/>
      <c r="E53" s="5">
        <v>1.2110000000000001</v>
      </c>
      <c r="F53">
        <v>0.99</v>
      </c>
      <c r="G53">
        <v>300</v>
      </c>
      <c r="H53" s="5">
        <f t="shared" si="3"/>
        <v>0.22100000000000009</v>
      </c>
      <c r="L53" s="66" t="s">
        <v>43</v>
      </c>
      <c r="M53" s="27">
        <f>((J58)/G58/6.22)*1000/0.01</f>
        <v>3.2154340836012829</v>
      </c>
      <c r="N53" s="30">
        <v>13.282999999999999</v>
      </c>
      <c r="O53" s="10">
        <f>M53/N53</f>
        <v>0.24207137571341436</v>
      </c>
      <c r="P53" s="73"/>
      <c r="Q53" s="80"/>
      <c r="R53" s="44"/>
    </row>
    <row r="54" spans="2:21" ht="16" x14ac:dyDescent="0.2">
      <c r="B54" t="s">
        <v>9</v>
      </c>
      <c r="C54" s="1">
        <v>55</v>
      </c>
      <c r="D54" s="19" t="s">
        <v>41</v>
      </c>
      <c r="E54" s="5">
        <v>1.2529999999999999</v>
      </c>
      <c r="F54">
        <v>1.0149999999999999</v>
      </c>
      <c r="G54">
        <v>300</v>
      </c>
      <c r="H54">
        <f t="shared" si="3"/>
        <v>0.23799999999999999</v>
      </c>
      <c r="I54" s="5">
        <f>AVERAGE(H54:H55)</f>
        <v>0.2340000000000001</v>
      </c>
      <c r="J54" s="5">
        <f>I54-$I$15</f>
        <v>1.7500000000000071E-2</v>
      </c>
      <c r="K54" s="5"/>
      <c r="L54" s="65"/>
      <c r="M54" s="25"/>
      <c r="N54" s="29"/>
      <c r="P54" s="73"/>
      <c r="Q54" s="80"/>
      <c r="R54" s="44"/>
      <c r="S54" s="39"/>
      <c r="T54" s="39"/>
      <c r="U54" s="5"/>
    </row>
    <row r="55" spans="2:21" ht="16" x14ac:dyDescent="0.2">
      <c r="B55" t="s">
        <v>9</v>
      </c>
      <c r="C55" s="1">
        <v>56</v>
      </c>
      <c r="D55" s="20"/>
      <c r="E55" s="5">
        <v>1.2430000000000001</v>
      </c>
      <c r="F55">
        <v>1.0129999999999999</v>
      </c>
      <c r="G55">
        <v>300</v>
      </c>
      <c r="H55" s="5">
        <f t="shared" si="3"/>
        <v>0.2300000000000002</v>
      </c>
      <c r="J55" s="5"/>
      <c r="L55" s="66" t="s">
        <v>44</v>
      </c>
      <c r="M55" s="27">
        <f>((J60)/G60/6.22)*1000/0.01</f>
        <v>1.152197213290459</v>
      </c>
      <c r="N55" s="30">
        <v>14.47</v>
      </c>
      <c r="O55" s="10">
        <f>M55/N55</f>
        <v>7.9626621512816784E-2</v>
      </c>
      <c r="P55" s="73"/>
      <c r="Q55" s="80"/>
      <c r="R55" s="44"/>
    </row>
    <row r="56" spans="2:21" ht="16" x14ac:dyDescent="0.2">
      <c r="B56" t="s">
        <v>9</v>
      </c>
      <c r="C56" s="1">
        <v>56</v>
      </c>
      <c r="D56" s="15" t="s">
        <v>42</v>
      </c>
      <c r="E56" s="5">
        <v>1.2290000000000001</v>
      </c>
      <c r="F56">
        <v>0.97499999999999998</v>
      </c>
      <c r="G56">
        <v>300</v>
      </c>
      <c r="H56">
        <f t="shared" si="3"/>
        <v>0.25400000000000011</v>
      </c>
      <c r="I56" s="5">
        <f>AVERAGE(H56:H57)</f>
        <v>0.26150000000000007</v>
      </c>
      <c r="J56" s="5">
        <f>I56-$I$66</f>
        <v>1.0000000000000064E-2</v>
      </c>
      <c r="K56" s="5"/>
      <c r="L56" s="65"/>
      <c r="M56" s="25"/>
      <c r="N56" s="29"/>
      <c r="P56" s="73"/>
      <c r="Q56" s="80"/>
      <c r="R56" s="44"/>
      <c r="S56" s="39"/>
      <c r="T56" s="39"/>
      <c r="U56" s="5"/>
    </row>
    <row r="57" spans="2:21" ht="16" x14ac:dyDescent="0.2">
      <c r="B57" t="s">
        <v>9</v>
      </c>
      <c r="C57" s="1">
        <v>56</v>
      </c>
      <c r="D57" s="14"/>
      <c r="E57" s="5">
        <v>1.228</v>
      </c>
      <c r="F57">
        <v>0.95899999999999996</v>
      </c>
      <c r="G57">
        <v>300</v>
      </c>
      <c r="H57" s="5">
        <f t="shared" si="3"/>
        <v>0.26900000000000002</v>
      </c>
      <c r="J57" s="5"/>
      <c r="L57" s="66" t="s">
        <v>45</v>
      </c>
      <c r="M57" s="27">
        <f>((J62)/G62/6.22)*1000/0.01</f>
        <v>1.1254019292604454</v>
      </c>
      <c r="N57" s="30">
        <v>12.445</v>
      </c>
      <c r="O57" s="10">
        <f>M57/N57</f>
        <v>9.0430046545636425E-2</v>
      </c>
      <c r="P57" s="73"/>
      <c r="Q57" s="80"/>
      <c r="R57" s="44"/>
    </row>
    <row r="58" spans="2:21" ht="16" x14ac:dyDescent="0.2">
      <c r="B58" t="s">
        <v>9</v>
      </c>
      <c r="C58" s="1">
        <v>56</v>
      </c>
      <c r="D58" s="15" t="s">
        <v>43</v>
      </c>
      <c r="E58" s="5">
        <v>1.242</v>
      </c>
      <c r="F58">
        <v>0.93300000000000005</v>
      </c>
      <c r="G58">
        <v>300</v>
      </c>
      <c r="H58">
        <f t="shared" si="3"/>
        <v>0.30899999999999994</v>
      </c>
      <c r="I58" s="5">
        <f>AVERAGE(H58:H59)</f>
        <v>0.31149999999999994</v>
      </c>
      <c r="J58" s="5">
        <f>I58-$I$66</f>
        <v>5.9999999999999942E-2</v>
      </c>
      <c r="K58" s="5"/>
      <c r="L58" s="65"/>
      <c r="M58" s="25"/>
      <c r="N58" s="29"/>
      <c r="P58" s="73"/>
      <c r="Q58" s="80"/>
      <c r="R58" s="44"/>
      <c r="S58" s="39"/>
      <c r="T58" s="39"/>
      <c r="U58" s="5"/>
    </row>
    <row r="59" spans="2:21" ht="16" x14ac:dyDescent="0.2">
      <c r="B59" t="s">
        <v>9</v>
      </c>
      <c r="C59" s="1">
        <v>56</v>
      </c>
      <c r="D59" s="14"/>
      <c r="E59" s="5">
        <v>1.226</v>
      </c>
      <c r="F59">
        <v>0.91200000000000003</v>
      </c>
      <c r="G59">
        <v>300</v>
      </c>
      <c r="H59" s="5">
        <f t="shared" si="3"/>
        <v>0.31399999999999995</v>
      </c>
      <c r="J59" s="5"/>
      <c r="L59" s="67" t="s">
        <v>46</v>
      </c>
      <c r="M59" s="68">
        <f>((J64)/G64/6.22)*1000/0.01</f>
        <v>0.96463022508038065</v>
      </c>
      <c r="N59" s="69">
        <v>15.507999999999999</v>
      </c>
      <c r="O59" s="70">
        <f>M59/N59</f>
        <v>6.2202103758084902E-2</v>
      </c>
      <c r="P59" s="75"/>
      <c r="Q59" s="81"/>
      <c r="R59" s="44"/>
    </row>
    <row r="60" spans="2:21" ht="16" x14ac:dyDescent="0.2">
      <c r="B60" t="s">
        <v>9</v>
      </c>
      <c r="C60" s="1">
        <v>56</v>
      </c>
      <c r="D60" s="15" t="s">
        <v>44</v>
      </c>
      <c r="E60" s="5">
        <v>1.1970000000000001</v>
      </c>
      <c r="F60">
        <v>0.92900000000000005</v>
      </c>
      <c r="G60">
        <v>300</v>
      </c>
      <c r="H60" s="5">
        <f t="shared" si="3"/>
        <v>0.26800000000000002</v>
      </c>
      <c r="I60" s="5">
        <f>AVERAGE(H60:H61)</f>
        <v>0.27299999999999996</v>
      </c>
      <c r="J60" s="5">
        <f>I60-$I$66</f>
        <v>2.1499999999999964E-2</v>
      </c>
      <c r="K60" s="5"/>
      <c r="R60" s="44"/>
      <c r="S60" s="39"/>
      <c r="T60" s="39"/>
      <c r="U60" s="5"/>
    </row>
    <row r="61" spans="2:21" ht="16" x14ac:dyDescent="0.2">
      <c r="B61" t="s">
        <v>9</v>
      </c>
      <c r="C61" s="1">
        <v>56</v>
      </c>
      <c r="D61" s="14"/>
      <c r="E61" s="5">
        <v>1.202</v>
      </c>
      <c r="F61">
        <v>0.92400000000000004</v>
      </c>
      <c r="G61">
        <v>300</v>
      </c>
      <c r="H61" s="5">
        <f t="shared" si="3"/>
        <v>0.27799999999999991</v>
      </c>
      <c r="J61" s="5"/>
      <c r="R61" s="44"/>
    </row>
    <row r="62" spans="2:21" ht="16" x14ac:dyDescent="0.2">
      <c r="B62" t="s">
        <v>9</v>
      </c>
      <c r="C62" s="1">
        <v>56</v>
      </c>
      <c r="D62" s="15" t="s">
        <v>45</v>
      </c>
      <c r="E62" s="5">
        <v>1.1719999999999999</v>
      </c>
      <c r="F62">
        <v>0.89600000000000002</v>
      </c>
      <c r="G62">
        <v>300</v>
      </c>
      <c r="H62" s="5">
        <f t="shared" si="3"/>
        <v>0.27599999999999991</v>
      </c>
      <c r="I62" s="5">
        <f>AVERAGE(H62:H63)</f>
        <v>0.27249999999999991</v>
      </c>
      <c r="J62" s="5">
        <f>I62-$I$66</f>
        <v>2.0999999999999908E-2</v>
      </c>
      <c r="K62" s="5"/>
      <c r="R62" s="44"/>
      <c r="S62" s="39"/>
      <c r="T62" s="39"/>
      <c r="U62" s="5"/>
    </row>
    <row r="63" spans="2:21" ht="16" x14ac:dyDescent="0.2">
      <c r="B63" t="s">
        <v>9</v>
      </c>
      <c r="C63" s="1">
        <v>56</v>
      </c>
      <c r="D63" s="14"/>
      <c r="E63" s="5">
        <v>1.1659999999999999</v>
      </c>
      <c r="F63">
        <v>0.89700000000000002</v>
      </c>
      <c r="G63">
        <v>300</v>
      </c>
      <c r="H63" s="5">
        <f t="shared" si="3"/>
        <v>0.26899999999999991</v>
      </c>
      <c r="J63" s="5"/>
      <c r="K63" s="5"/>
      <c r="R63" s="44"/>
    </row>
    <row r="64" spans="2:21" ht="16" x14ac:dyDescent="0.2">
      <c r="B64" t="s">
        <v>26</v>
      </c>
      <c r="C64" s="1">
        <v>56</v>
      </c>
      <c r="D64" s="15" t="s">
        <v>46</v>
      </c>
      <c r="E64" s="5">
        <v>1.1919999999999999</v>
      </c>
      <c r="F64">
        <v>0.92200000000000004</v>
      </c>
      <c r="G64">
        <v>300</v>
      </c>
      <c r="H64" s="5">
        <f t="shared" si="3"/>
        <v>0.26999999999999991</v>
      </c>
      <c r="I64" s="5">
        <f>AVERAGE(H64:H65)</f>
        <v>0.26949999999999991</v>
      </c>
      <c r="J64" s="5">
        <f>I64-$I$66</f>
        <v>1.7999999999999905E-2</v>
      </c>
      <c r="K64" s="5"/>
      <c r="R64" s="44"/>
      <c r="S64" s="39"/>
      <c r="T64" s="39"/>
      <c r="U64" s="5"/>
    </row>
    <row r="65" spans="2:23" ht="16" x14ac:dyDescent="0.2">
      <c r="B65" t="s">
        <v>26</v>
      </c>
      <c r="C65" s="1">
        <v>56</v>
      </c>
      <c r="D65" s="14"/>
      <c r="E65" s="5">
        <v>1.1919999999999999</v>
      </c>
      <c r="F65">
        <v>0.92300000000000004</v>
      </c>
      <c r="G65">
        <v>300</v>
      </c>
      <c r="H65" s="5">
        <f t="shared" si="3"/>
        <v>0.26899999999999991</v>
      </c>
      <c r="K65" s="5"/>
      <c r="R65" s="44"/>
    </row>
    <row r="66" spans="2:23" ht="16" x14ac:dyDescent="0.2">
      <c r="C66" s="2">
        <v>1</v>
      </c>
      <c r="D66" s="3" t="s">
        <v>16</v>
      </c>
      <c r="E66" s="3">
        <v>1.2210000000000001</v>
      </c>
      <c r="F66" s="3">
        <v>0.96799999999999997</v>
      </c>
      <c r="G66" s="3">
        <v>300</v>
      </c>
      <c r="H66" s="3">
        <f t="shared" si="3"/>
        <v>0.25300000000000011</v>
      </c>
      <c r="I66" s="4">
        <f>AVERAGE(H66:H67)</f>
        <v>0.2515</v>
      </c>
      <c r="K66" s="5"/>
      <c r="R66" s="44"/>
      <c r="S66" s="39"/>
      <c r="T66" s="39"/>
      <c r="U66" s="5"/>
    </row>
    <row r="67" spans="2:23" ht="16" x14ac:dyDescent="0.2">
      <c r="C67" s="6">
        <v>2</v>
      </c>
      <c r="D67" s="7" t="s">
        <v>17</v>
      </c>
      <c r="E67" s="16">
        <v>1.1719999999999999</v>
      </c>
      <c r="F67" s="7">
        <v>0.92200000000000004</v>
      </c>
      <c r="G67" s="7">
        <v>300</v>
      </c>
      <c r="H67" s="16">
        <f t="shared" si="3"/>
        <v>0.24999999999999989</v>
      </c>
      <c r="I67" s="9"/>
      <c r="K67" s="5"/>
      <c r="R67" s="44"/>
    </row>
    <row r="68" spans="2:23" ht="16" x14ac:dyDescent="0.2">
      <c r="K68" s="5"/>
      <c r="N68" s="29"/>
      <c r="Q68" s="41"/>
      <c r="R68" s="44"/>
      <c r="S68" s="39"/>
      <c r="T68" s="39"/>
      <c r="U68" s="5"/>
    </row>
    <row r="69" spans="2:23" ht="16" x14ac:dyDescent="0.2">
      <c r="B69" s="1" t="s">
        <v>25</v>
      </c>
      <c r="C69">
        <v>1.7</v>
      </c>
      <c r="D69">
        <v>1.641</v>
      </c>
      <c r="E69" s="5">
        <v>1.546</v>
      </c>
      <c r="K69" s="5"/>
      <c r="Q69" s="41"/>
      <c r="R69" s="44"/>
    </row>
    <row r="70" spans="2:23" ht="16" x14ac:dyDescent="0.2">
      <c r="B70" s="1" t="s">
        <v>8</v>
      </c>
      <c r="C70">
        <v>0.112</v>
      </c>
      <c r="D70">
        <v>0.112</v>
      </c>
      <c r="E70" s="5">
        <v>0.11600000000000001</v>
      </c>
      <c r="K70" s="5"/>
      <c r="L70" s="5"/>
      <c r="N70" s="5"/>
      <c r="Q70" s="43"/>
      <c r="R70" s="44"/>
      <c r="S70" s="39"/>
      <c r="T70" s="39"/>
      <c r="U70" s="5"/>
    </row>
    <row r="71" spans="2:23" ht="16" x14ac:dyDescent="0.2">
      <c r="K71" s="5"/>
      <c r="Q71" s="38"/>
      <c r="R71" s="44"/>
    </row>
    <row r="72" spans="2:23" ht="16" x14ac:dyDescent="0.2">
      <c r="K72" s="5"/>
      <c r="L72" s="5"/>
      <c r="N72" s="5"/>
      <c r="Q72" s="41"/>
      <c r="R72" s="44"/>
      <c r="S72" s="39"/>
      <c r="T72" s="39"/>
      <c r="U72" s="5"/>
    </row>
    <row r="73" spans="2:23" ht="16" x14ac:dyDescent="0.2">
      <c r="K73" s="5"/>
      <c r="Q73" s="38"/>
      <c r="R73" s="44"/>
    </row>
    <row r="74" spans="2:23" ht="16" x14ac:dyDescent="0.2">
      <c r="L74" s="5"/>
      <c r="Q74" s="41"/>
      <c r="R74" s="44"/>
      <c r="S74" s="39"/>
      <c r="T74" s="39"/>
      <c r="U74" s="5"/>
    </row>
    <row r="75" spans="2:23" ht="16" x14ac:dyDescent="0.2">
      <c r="Q75" s="38"/>
      <c r="R75" s="44"/>
    </row>
    <row r="76" spans="2:23" ht="16" x14ac:dyDescent="0.2">
      <c r="Q76" s="41"/>
      <c r="W76" s="34"/>
    </row>
  </sheetData>
  <mergeCells count="7">
    <mergeCell ref="P25:P34"/>
    <mergeCell ref="Q25:Q34"/>
    <mergeCell ref="P2:Q2"/>
    <mergeCell ref="P5:P14"/>
    <mergeCell ref="Q5:Q14"/>
    <mergeCell ref="P15:P24"/>
    <mergeCell ref="Q15:Q24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pulito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Elisabetta Piva</cp:lastModifiedBy>
  <dcterms:created xsi:type="dcterms:W3CDTF">2015-06-05T18:17:20Z</dcterms:created>
  <dcterms:modified xsi:type="dcterms:W3CDTF">2025-08-20T12:41:38Z</dcterms:modified>
</cp:coreProperties>
</file>